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una\GAC\Sliding Fee Policy\"/>
    </mc:Choice>
  </mc:AlternateContent>
  <xr:revisionPtr revIDLastSave="0" documentId="8_{63815AB2-685E-44C3-805E-EE7BA4F55177}" xr6:coauthVersionLast="36" xr6:coauthVersionMax="36" xr10:uidLastSave="{00000000-0000-0000-0000-000000000000}"/>
  <bookViews>
    <workbookView xWindow="0" yWindow="0" windowWidth="27945" windowHeight="5355" activeTab="2" xr2:uid="{00000000-000D-0000-FFFF-FFFF00000000}"/>
  </bookViews>
  <sheets>
    <sheet name="2023 Dental Sliding fee " sheetId="6" r:id="rId1"/>
    <sheet name="2023 Medical Sliding fee" sheetId="5" r:id="rId2"/>
    <sheet name="Ryan White Cap" sheetId="2" r:id="rId3"/>
    <sheet name="Ryan White Cap (2)" sheetId="4" state="hidden" r:id="rId4"/>
    <sheet name="Sheet2" sheetId="3" state="hidden" r:id="rId5"/>
  </sheets>
  <calcPr calcId="191029"/>
</workbook>
</file>

<file path=xl/calcChain.xml><?xml version="1.0" encoding="utf-8"?>
<calcChain xmlns="http://schemas.openxmlformats.org/spreadsheetml/2006/main">
  <c r="C11" i="2" l="1"/>
  <c r="C12" i="2" s="1"/>
  <c r="C13" i="2" s="1"/>
  <c r="C14" i="2" s="1"/>
  <c r="C15" i="2" s="1"/>
  <c r="C16" i="2" s="1"/>
  <c r="C10" i="2"/>
  <c r="C11" i="6"/>
  <c r="C12" i="6" s="1"/>
  <c r="C13" i="6" s="1"/>
  <c r="C14" i="6" s="1"/>
  <c r="C15" i="6" s="1"/>
  <c r="C16" i="6" s="1"/>
  <c r="C10" i="6"/>
  <c r="C10" i="5"/>
  <c r="C11" i="5" s="1"/>
  <c r="C12" i="5" s="1"/>
  <c r="C13" i="5" s="1"/>
  <c r="C14" i="5" s="1"/>
  <c r="C15" i="5" s="1"/>
  <c r="C9" i="5"/>
  <c r="I10" i="6" l="1"/>
  <c r="O9" i="6"/>
  <c r="M9" i="6"/>
  <c r="K9" i="6"/>
  <c r="N9" i="6" s="1"/>
  <c r="I9" i="6"/>
  <c r="J9" i="6" s="1"/>
  <c r="G9" i="6"/>
  <c r="H9" i="6" s="1"/>
  <c r="F9" i="6"/>
  <c r="E9" i="6"/>
  <c r="D9" i="6"/>
  <c r="K9" i="5"/>
  <c r="N9" i="5" s="1"/>
  <c r="I9" i="5"/>
  <c r="O8" i="5"/>
  <c r="N8" i="5"/>
  <c r="M8" i="5"/>
  <c r="K8" i="5"/>
  <c r="L8" i="5" s="1"/>
  <c r="I8" i="5"/>
  <c r="J8" i="5" s="1"/>
  <c r="G8" i="5"/>
  <c r="H8" i="5" s="1"/>
  <c r="F8" i="5"/>
  <c r="E8" i="5"/>
  <c r="D8" i="5"/>
  <c r="L9" i="6" l="1"/>
  <c r="M9" i="5"/>
  <c r="O10" i="6"/>
  <c r="K10" i="6"/>
  <c r="N10" i="6" s="1"/>
  <c r="M10" i="6"/>
  <c r="E10" i="6"/>
  <c r="F10" i="6" s="1"/>
  <c r="D10" i="6"/>
  <c r="G10" i="6"/>
  <c r="D9" i="5"/>
  <c r="O9" i="5"/>
  <c r="E9" i="5"/>
  <c r="F9" i="5" s="1"/>
  <c r="G9" i="5"/>
  <c r="G9" i="2"/>
  <c r="H9" i="2"/>
  <c r="H10" i="4"/>
  <c r="H11" i="4"/>
  <c r="H12" i="4"/>
  <c r="H13" i="4"/>
  <c r="H14" i="4"/>
  <c r="H15" i="4"/>
  <c r="H16" i="4"/>
  <c r="H9" i="4"/>
  <c r="G10" i="4"/>
  <c r="G11" i="4"/>
  <c r="G12" i="4"/>
  <c r="G13" i="4"/>
  <c r="G14" i="4"/>
  <c r="G15" i="4"/>
  <c r="G16" i="4"/>
  <c r="G9" i="4"/>
  <c r="I25" i="4"/>
  <c r="G25" i="4"/>
  <c r="E25" i="4"/>
  <c r="C25" i="4"/>
  <c r="C11" i="4"/>
  <c r="C25" i="2"/>
  <c r="I25" i="2"/>
  <c r="G25" i="2"/>
  <c r="E25" i="2"/>
  <c r="C10" i="4"/>
  <c r="E10" i="4" s="1"/>
  <c r="E9" i="4"/>
  <c r="F9" i="4" s="1"/>
  <c r="D9" i="4"/>
  <c r="E9" i="2"/>
  <c r="F9" i="2" s="1"/>
  <c r="E10" i="2"/>
  <c r="D9" i="2"/>
  <c r="H10" i="2" l="1"/>
  <c r="G10" i="2"/>
  <c r="E11" i="6"/>
  <c r="F11" i="6" s="1"/>
  <c r="M11" i="6"/>
  <c r="O11" i="6"/>
  <c r="D11" i="6"/>
  <c r="K11" i="6"/>
  <c r="N11" i="6" s="1"/>
  <c r="I11" i="6"/>
  <c r="G11" i="6"/>
  <c r="E10" i="5"/>
  <c r="F10" i="5" s="1"/>
  <c r="I10" i="5"/>
  <c r="O10" i="5"/>
  <c r="D10" i="5"/>
  <c r="M10" i="5"/>
  <c r="K10" i="5"/>
  <c r="N10" i="5" s="1"/>
  <c r="G10" i="5"/>
  <c r="C12" i="4"/>
  <c r="C13" i="4" s="1"/>
  <c r="F10" i="4"/>
  <c r="D10" i="4"/>
  <c r="D10" i="2"/>
  <c r="H11" i="2" l="1"/>
  <c r="E11" i="2"/>
  <c r="F11" i="2" s="1"/>
  <c r="G11" i="2"/>
  <c r="D11" i="2"/>
  <c r="O12" i="6"/>
  <c r="D12" i="6"/>
  <c r="M12" i="6"/>
  <c r="K12" i="6"/>
  <c r="N12" i="6" s="1"/>
  <c r="I12" i="6"/>
  <c r="E12" i="6"/>
  <c r="F12" i="6" s="1"/>
  <c r="G12" i="6"/>
  <c r="O11" i="5"/>
  <c r="D11" i="5"/>
  <c r="I11" i="5"/>
  <c r="G11" i="5"/>
  <c r="E11" i="5"/>
  <c r="F11" i="5" s="1"/>
  <c r="M11" i="5"/>
  <c r="K11" i="5"/>
  <c r="N11" i="5" s="1"/>
  <c r="E11" i="4"/>
  <c r="F11" i="4" s="1"/>
  <c r="E12" i="4"/>
  <c r="D11" i="4"/>
  <c r="D12" i="4"/>
  <c r="F12" i="4"/>
  <c r="D13" i="4"/>
  <c r="C14" i="4"/>
  <c r="E13" i="4"/>
  <c r="F10" i="2"/>
  <c r="H12" i="2" l="1"/>
  <c r="G12" i="2"/>
  <c r="E12" i="2"/>
  <c r="F12" i="2" s="1"/>
  <c r="D12" i="2"/>
  <c r="M13" i="6"/>
  <c r="K13" i="6"/>
  <c r="N13" i="6" s="1"/>
  <c r="E13" i="6"/>
  <c r="F13" i="6" s="1"/>
  <c r="I13" i="6"/>
  <c r="G13" i="6"/>
  <c r="O13" i="6"/>
  <c r="D13" i="6"/>
  <c r="M12" i="5"/>
  <c r="K12" i="5"/>
  <c r="N12" i="5" s="1"/>
  <c r="G12" i="5"/>
  <c r="D12" i="5"/>
  <c r="I12" i="5"/>
  <c r="E12" i="5"/>
  <c r="F12" i="5" s="1"/>
  <c r="O12" i="5"/>
  <c r="F13" i="4"/>
  <c r="E14" i="4"/>
  <c r="C15" i="4"/>
  <c r="D14" i="4"/>
  <c r="H13" i="2" l="1"/>
  <c r="E13" i="2"/>
  <c r="F13" i="2" s="1"/>
  <c r="G13" i="2"/>
  <c r="D13" i="2"/>
  <c r="I14" i="6"/>
  <c r="G14" i="6"/>
  <c r="D14" i="6"/>
  <c r="E14" i="6"/>
  <c r="F14" i="6" s="1"/>
  <c r="O14" i="6"/>
  <c r="M14" i="6"/>
  <c r="K14" i="6"/>
  <c r="N14" i="6" s="1"/>
  <c r="I13" i="5"/>
  <c r="G13" i="5"/>
  <c r="E13" i="5"/>
  <c r="F13" i="5" s="1"/>
  <c r="D13" i="5"/>
  <c r="M13" i="5"/>
  <c r="K13" i="5"/>
  <c r="N13" i="5" s="1"/>
  <c r="O13" i="5"/>
  <c r="C16" i="4"/>
  <c r="E15" i="4"/>
  <c r="D15" i="4"/>
  <c r="F14" i="4"/>
  <c r="G14" i="2" l="1"/>
  <c r="H14" i="2"/>
  <c r="E14" i="2"/>
  <c r="F14" i="2" s="1"/>
  <c r="D14" i="2"/>
  <c r="E15" i="6"/>
  <c r="F15" i="6" s="1"/>
  <c r="M15" i="6"/>
  <c r="K15" i="6"/>
  <c r="N15" i="6" s="1"/>
  <c r="O15" i="6"/>
  <c r="D15" i="6"/>
  <c r="I15" i="6"/>
  <c r="G15" i="6"/>
  <c r="E14" i="5"/>
  <c r="F14" i="5" s="1"/>
  <c r="M14" i="5"/>
  <c r="K14" i="5"/>
  <c r="N14" i="5" s="1"/>
  <c r="O14" i="5"/>
  <c r="D14" i="5"/>
  <c r="I14" i="5"/>
  <c r="G14" i="5"/>
  <c r="F15" i="4"/>
  <c r="E16" i="4"/>
  <c r="D16" i="4"/>
  <c r="G15" i="2" l="1"/>
  <c r="H15" i="2"/>
  <c r="E15" i="2"/>
  <c r="F15" i="2" s="1"/>
  <c r="D15" i="2"/>
  <c r="O16" i="6"/>
  <c r="D16" i="6"/>
  <c r="M16" i="6"/>
  <c r="K16" i="6"/>
  <c r="N16" i="6" s="1"/>
  <c r="E16" i="6"/>
  <c r="F16" i="6" s="1"/>
  <c r="I16" i="6"/>
  <c r="G16" i="6"/>
  <c r="O15" i="5"/>
  <c r="D15" i="5"/>
  <c r="E15" i="5"/>
  <c r="F15" i="5" s="1"/>
  <c r="M15" i="5"/>
  <c r="K15" i="5"/>
  <c r="N15" i="5" s="1"/>
  <c r="I15" i="5"/>
  <c r="G15" i="5"/>
  <c r="F16" i="4"/>
  <c r="G16" i="2" l="1"/>
  <c r="H16" i="2"/>
  <c r="E16" i="2"/>
  <c r="F16" i="2" s="1"/>
  <c r="D16" i="2"/>
</calcChain>
</file>

<file path=xl/sharedStrings.xml><?xml version="1.0" encoding="utf-8"?>
<sst xmlns="http://schemas.openxmlformats.org/spreadsheetml/2006/main" count="232" uniqueCount="79">
  <si>
    <r>
      <rPr>
        <b/>
        <sz val="9"/>
        <rFont val="Calibri"/>
        <family val="2"/>
      </rPr>
      <t>Tier</t>
    </r>
  </si>
  <si>
    <r>
      <rPr>
        <b/>
        <sz val="9"/>
        <rFont val="Calibri"/>
        <family val="2"/>
      </rPr>
      <t xml:space="preserve">% of Poverty
</t>
    </r>
    <r>
      <rPr>
        <b/>
        <sz val="9"/>
        <rFont val="Calibri"/>
        <family val="2"/>
      </rPr>
      <t>Level</t>
    </r>
  </si>
  <si>
    <r>
      <rPr>
        <sz val="9"/>
        <rFont val="Calibri"/>
        <family val="2"/>
      </rPr>
      <t>At or below 100%</t>
    </r>
  </si>
  <si>
    <r>
      <rPr>
        <b/>
        <sz val="9"/>
        <rFont val="Calibri"/>
        <family val="2"/>
      </rPr>
      <t>Family Size</t>
    </r>
  </si>
  <si>
    <r>
      <rPr>
        <sz val="9"/>
        <rFont val="Calibri"/>
        <family val="2"/>
      </rPr>
      <t>Above</t>
    </r>
  </si>
  <si>
    <r>
      <rPr>
        <sz val="9"/>
        <rFont val="Calibri"/>
        <family val="2"/>
      </rPr>
      <t>Below</t>
    </r>
  </si>
  <si>
    <r>
      <rPr>
        <b/>
        <sz val="9"/>
        <rFont val="Calibri"/>
        <family val="2"/>
      </rPr>
      <t xml:space="preserve">For each
</t>
    </r>
    <r>
      <rPr>
        <b/>
        <sz val="9"/>
        <rFont val="Calibri"/>
        <family val="2"/>
      </rPr>
      <t>additional person, add</t>
    </r>
  </si>
  <si>
    <t>Cap A</t>
  </si>
  <si>
    <t>Cap B</t>
  </si>
  <si>
    <t>Cap C</t>
  </si>
  <si>
    <t>Over 300% of poverty</t>
  </si>
  <si>
    <t>101%-200%</t>
  </si>
  <si>
    <t>201%-300%</t>
  </si>
  <si>
    <t>Cap Level</t>
  </si>
  <si>
    <t>5% of gross income</t>
  </si>
  <si>
    <t>7% of gross income</t>
  </si>
  <si>
    <t>10% of gross income</t>
  </si>
  <si>
    <t>Cap D</t>
  </si>
  <si>
    <t>G. A. Carmichael Family Health Center, Inc.
 Ryan White Cap On Out of Pocket Charges Income Guidelines
03/01/2019- 02/28/2020</t>
  </si>
  <si>
    <t>Example</t>
  </si>
  <si>
    <t>5 % of the Gross</t>
  </si>
  <si>
    <t xml:space="preserve">Income </t>
  </si>
  <si>
    <t>Cap on Out Pocket Expenses</t>
  </si>
  <si>
    <t>Income</t>
  </si>
  <si>
    <t>Cap on Out of Pocket Expenses</t>
  </si>
  <si>
    <t>0 of the Gross</t>
  </si>
  <si>
    <t>Family Size</t>
  </si>
  <si>
    <t xml:space="preserve">Family Size </t>
  </si>
  <si>
    <t>7 % of the Gross</t>
  </si>
  <si>
    <t>10% of the Gross</t>
  </si>
  <si>
    <t>10 % of the Gross</t>
  </si>
  <si>
    <t>Medical</t>
  </si>
  <si>
    <t>Title X</t>
  </si>
  <si>
    <t>Greater of Nominal Fee or 20%</t>
  </si>
  <si>
    <t>Greater of Nominal Fee or 40%</t>
  </si>
  <si>
    <t>Greater of Nominal Fee or 60%</t>
  </si>
  <si>
    <t>Greater of Nominal Fee or 80%</t>
  </si>
  <si>
    <r>
      <rPr>
        <sz val="6.5"/>
        <rFont val="Times New Roman"/>
        <family val="1"/>
      </rPr>
      <t xml:space="preserve">*This is the sliding fee schedule according to the 2022 HHS Poverty Guidelines.
</t>
    </r>
    <r>
      <rPr>
        <u/>
        <sz val="9"/>
        <color rgb="FF0562C1"/>
        <rFont val="Calibri"/>
        <family val="2"/>
      </rPr>
      <t>https://aspe.hhs.gov/poverty-guidelines</t>
    </r>
  </si>
  <si>
    <t>Tier</t>
  </si>
  <si>
    <t>Slide A</t>
  </si>
  <si>
    <t>Slide B</t>
  </si>
  <si>
    <t>Slide C</t>
  </si>
  <si>
    <t>Slide D</t>
  </si>
  <si>
    <t>Slide E</t>
  </si>
  <si>
    <t>Slide G</t>
  </si>
  <si>
    <t>Slide H (Ryan White Only)</t>
  </si>
  <si>
    <t>At or below 100%</t>
  </si>
  <si>
    <t>101%-125%</t>
  </si>
  <si>
    <t>126%-150%</t>
  </si>
  <si>
    <t>151%-175%</t>
  </si>
  <si>
    <t>176%-200%</t>
  </si>
  <si>
    <t>201%-250%</t>
  </si>
  <si>
    <t>Over 200%</t>
  </si>
  <si>
    <t>Over 250%</t>
  </si>
  <si>
    <r>
      <rPr>
        <b/>
        <sz val="12"/>
        <rFont val="Calibri"/>
        <family val="2"/>
      </rPr>
      <t>Slide F (Ryan White Only)</t>
    </r>
  </si>
  <si>
    <t>No FEE</t>
  </si>
  <si>
    <t xml:space="preserve">Dental </t>
  </si>
  <si>
    <t>Dental: Removable Prosthodontics</t>
  </si>
  <si>
    <t>Dental Fixed: Prosthodontics</t>
  </si>
  <si>
    <t>Dental: Crowns</t>
  </si>
  <si>
    <t>$ 250 Nominal Fee</t>
  </si>
  <si>
    <t>$250 Nominal Fee</t>
  </si>
  <si>
    <t>$100 Nominal Fee</t>
  </si>
  <si>
    <t xml:space="preserve">Greater of Nominal Fee or 80% </t>
  </si>
  <si>
    <t xml:space="preserve">Greater of Nominal Fee or 20% </t>
  </si>
  <si>
    <t>No Discount</t>
  </si>
  <si>
    <t>`</t>
  </si>
  <si>
    <t>Ultrasounds</t>
  </si>
  <si>
    <t>$100 Nominal
Fee</t>
  </si>
  <si>
    <r>
      <rPr>
        <b/>
        <sz val="12"/>
        <color theme="0"/>
        <rFont val="Calibri"/>
        <family val="2"/>
      </rPr>
      <t>Slide F (Ryan White Only)</t>
    </r>
  </si>
  <si>
    <r>
      <rPr>
        <b/>
        <sz val="12"/>
        <color theme="0"/>
        <rFont val="Calibri"/>
        <family val="2"/>
      </rPr>
      <t>% of Poverty
Level</t>
    </r>
  </si>
  <si>
    <t>Above</t>
  </si>
  <si>
    <t>Below</t>
  </si>
  <si>
    <r>
      <rPr>
        <b/>
        <sz val="9"/>
        <color theme="0"/>
        <rFont val="Calibri"/>
        <family val="2"/>
      </rPr>
      <t>For each
additional person, add</t>
    </r>
  </si>
  <si>
    <r>
      <rPr>
        <b/>
        <sz val="9"/>
        <rFont val="Calibri"/>
        <family val="2"/>
      </rPr>
      <t>% of Poverty
Level</t>
    </r>
  </si>
  <si>
    <t>G. A. Carmichael Family Health Center, Inc.
 Ryan White Cap On Out of Pocket Charges Income Guidelines
03/01/2023 - 02/29/2024</t>
  </si>
  <si>
    <t>G. A. Carmichael Family Health Center, Inc.
03/01/2023 to 02-29-2024 Annual Income Thresholds</t>
  </si>
  <si>
    <t>$40 Nominal
Fee</t>
  </si>
  <si>
    <t>$50 Nominal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</si>
</sst>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\$0"/>
    <numFmt numFmtId="165" formatCode="\$#,##0"/>
  </numFmts>
  <fonts count="25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6.5"/>
      <name val="Times New Roman"/>
      <family val="1"/>
    </font>
    <font>
      <u/>
      <sz val="9"/>
      <color rgb="FF0562C1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name val="Calibri"/>
      <family val="2"/>
    </font>
    <font>
      <b/>
      <sz val="8"/>
      <color rgb="FF00000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Times New Roman"/>
      <family val="1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12"/>
      <color theme="0"/>
      <name val="Calibri"/>
      <family val="2"/>
    </font>
    <font>
      <sz val="10"/>
      <color theme="0"/>
      <name val="Times New Roman"/>
      <family val="1"/>
    </font>
    <font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rgb="FFD9E0F1"/>
      </patternFill>
    </fill>
    <fill>
      <patternFill patternType="solid">
        <fgColor rgb="FFB4C5E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23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 inden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 indent="2"/>
    </xf>
    <xf numFmtId="1" fontId="4" fillId="4" borderId="1" xfId="0" applyNumberFormat="1" applyFont="1" applyFill="1" applyBorder="1" applyAlignment="1">
      <alignment horizontal="center" vertical="top" shrinkToFit="1"/>
    </xf>
    <xf numFmtId="164" fontId="3" fillId="4" borderId="1" xfId="0" applyNumberFormat="1" applyFont="1" applyFill="1" applyBorder="1" applyAlignment="1">
      <alignment horizontal="right" vertical="top" shrinkToFit="1"/>
    </xf>
    <xf numFmtId="165" fontId="3" fillId="4" borderId="1" xfId="0" applyNumberFormat="1" applyFont="1" applyFill="1" applyBorder="1" applyAlignment="1">
      <alignment horizontal="left" vertical="top" indent="1" shrinkToFit="1"/>
    </xf>
    <xf numFmtId="0" fontId="0" fillId="4" borderId="1" xfId="0" applyFill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0" fillId="0" borderId="5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9" fontId="0" fillId="0" borderId="5" xfId="0" applyNumberFormat="1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43" fontId="0" fillId="0" borderId="5" xfId="1" applyFont="1" applyFill="1" applyBorder="1" applyAlignment="1">
      <alignment horizontal="left" vertical="top"/>
    </xf>
    <xf numFmtId="0" fontId="0" fillId="7" borderId="5" xfId="0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2"/>
    </xf>
    <xf numFmtId="0" fontId="9" fillId="2" borderId="1" xfId="0" applyFont="1" applyFill="1" applyBorder="1" applyAlignment="1">
      <alignment horizontal="left" vertical="top" wrapText="1"/>
    </xf>
    <xf numFmtId="1" fontId="11" fillId="4" borderId="1" xfId="0" applyNumberFormat="1" applyFont="1" applyFill="1" applyBorder="1" applyAlignment="1">
      <alignment horizontal="center" vertical="top" shrinkToFit="1"/>
    </xf>
    <xf numFmtId="164" fontId="12" fillId="4" borderId="1" xfId="0" applyNumberFormat="1" applyFont="1" applyFill="1" applyBorder="1" applyAlignment="1">
      <alignment horizontal="right" vertical="top" shrinkToFit="1"/>
    </xf>
    <xf numFmtId="165" fontId="12" fillId="4" borderId="1" xfId="0" applyNumberFormat="1" applyFont="1" applyFill="1" applyBorder="1" applyAlignment="1">
      <alignment horizontal="left" vertical="top" indent="1" shrinkToFit="1"/>
    </xf>
    <xf numFmtId="165" fontId="12" fillId="4" borderId="1" xfId="0" applyNumberFormat="1" applyFont="1" applyFill="1" applyBorder="1" applyAlignment="1">
      <alignment horizontal="right" vertical="top" shrinkToFit="1"/>
    </xf>
    <xf numFmtId="165" fontId="12" fillId="4" borderId="1" xfId="0" applyNumberFormat="1" applyFont="1" applyFill="1" applyBorder="1" applyAlignment="1">
      <alignment horizontal="left" vertical="top" shrinkToFit="1"/>
    </xf>
    <xf numFmtId="0" fontId="15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left" vertical="center" wrapText="1"/>
    </xf>
    <xf numFmtId="0" fontId="16" fillId="8" borderId="5" xfId="0" applyFont="1" applyFill="1" applyBorder="1" applyAlignment="1">
      <alignment horizontal="left" vertical="center" wrapText="1" inden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right" vertical="center" wrapText="1"/>
    </xf>
    <xf numFmtId="0" fontId="16" fillId="8" borderId="6" xfId="0" applyFont="1" applyFill="1" applyBorder="1" applyAlignment="1">
      <alignment horizontal="left" vertical="center" wrapText="1" inden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left" vertical="center" wrapText="1" inden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wrapText="1" indent="2"/>
    </xf>
    <xf numFmtId="0" fontId="18" fillId="9" borderId="1" xfId="0" applyFont="1" applyFill="1" applyBorder="1" applyAlignment="1">
      <alignment horizontal="left" vertical="top" wrapText="1"/>
    </xf>
    <xf numFmtId="0" fontId="19" fillId="9" borderId="9" xfId="0" applyFont="1" applyFill="1" applyBorder="1" applyAlignment="1">
      <alignment horizontal="left" vertical="top" wrapText="1"/>
    </xf>
    <xf numFmtId="0" fontId="18" fillId="9" borderId="9" xfId="0" applyFont="1" applyFill="1" applyBorder="1" applyAlignment="1">
      <alignment horizontal="left" vertical="center" wrapText="1"/>
    </xf>
    <xf numFmtId="0" fontId="18" fillId="9" borderId="9" xfId="0" applyFont="1" applyFill="1" applyBorder="1" applyAlignment="1">
      <alignment horizontal="left" vertical="center" wrapText="1" indent="1"/>
    </xf>
    <xf numFmtId="0" fontId="20" fillId="9" borderId="1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left" vertical="top" wrapText="1" indent="1"/>
    </xf>
    <xf numFmtId="0" fontId="21" fillId="9" borderId="1" xfId="0" applyFont="1" applyFill="1" applyBorder="1" applyAlignment="1">
      <alignment horizontal="left" vertical="top" wrapText="1"/>
    </xf>
    <xf numFmtId="0" fontId="21" fillId="9" borderId="1" xfId="0" applyFont="1" applyFill="1" applyBorder="1" applyAlignment="1">
      <alignment horizontal="left" vertical="top" wrapText="1" indent="2"/>
    </xf>
    <xf numFmtId="1" fontId="18" fillId="9" borderId="1" xfId="0" applyNumberFormat="1" applyFont="1" applyFill="1" applyBorder="1" applyAlignment="1">
      <alignment horizontal="center" vertical="top" shrinkToFit="1"/>
    </xf>
    <xf numFmtId="164" fontId="22" fillId="9" borderId="1" xfId="0" applyNumberFormat="1" applyFont="1" applyFill="1" applyBorder="1" applyAlignment="1">
      <alignment horizontal="right" vertical="top" shrinkToFit="1"/>
    </xf>
    <xf numFmtId="165" fontId="22" fillId="9" borderId="1" xfId="0" applyNumberFormat="1" applyFont="1" applyFill="1" applyBorder="1" applyAlignment="1">
      <alignment horizontal="left" vertical="top" indent="1" shrinkToFit="1"/>
    </xf>
    <xf numFmtId="165" fontId="22" fillId="9" borderId="1" xfId="0" applyNumberFormat="1" applyFont="1" applyFill="1" applyBorder="1" applyAlignment="1">
      <alignment horizontal="right" vertical="top" shrinkToFit="1"/>
    </xf>
    <xf numFmtId="165" fontId="22" fillId="9" borderId="1" xfId="0" applyNumberFormat="1" applyFont="1" applyFill="1" applyBorder="1" applyAlignment="1">
      <alignment horizontal="left" vertical="top" shrinkToFit="1"/>
    </xf>
    <xf numFmtId="0" fontId="23" fillId="9" borderId="1" xfId="0" applyFont="1" applyFill="1" applyBorder="1" applyAlignment="1">
      <alignment horizontal="left" vertical="top" wrapText="1"/>
    </xf>
    <xf numFmtId="165" fontId="21" fillId="9" borderId="1" xfId="0" applyNumberFormat="1" applyFont="1" applyFill="1" applyBorder="1" applyAlignment="1">
      <alignment horizontal="right" vertical="center" shrinkToFit="1"/>
    </xf>
    <xf numFmtId="0" fontId="14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164" fontId="17" fillId="8" borderId="7" xfId="0" applyNumberFormat="1" applyFont="1" applyFill="1" applyBorder="1" applyAlignment="1">
      <alignment horizontal="center" vertical="center" wrapText="1" shrinkToFit="1"/>
    </xf>
    <xf numFmtId="164" fontId="17" fillId="8" borderId="8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left" vertical="top" wrapText="1" indent="9"/>
    </xf>
    <xf numFmtId="0" fontId="15" fillId="8" borderId="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65" fontId="24" fillId="9" borderId="2" xfId="0" applyNumberFormat="1" applyFont="1" applyFill="1" applyBorder="1" applyAlignment="1">
      <alignment horizontal="left" vertical="center" indent="3" shrinkToFit="1"/>
    </xf>
    <xf numFmtId="165" fontId="24" fillId="9" borderId="3" xfId="0" applyNumberFormat="1" applyFont="1" applyFill="1" applyBorder="1" applyAlignment="1">
      <alignment horizontal="left" vertical="center" indent="3" shrinkToFit="1"/>
    </xf>
    <xf numFmtId="165" fontId="21" fillId="9" borderId="2" xfId="0" applyNumberFormat="1" applyFont="1" applyFill="1" applyBorder="1" applyAlignment="1">
      <alignment horizontal="left" vertical="center" indent="3" shrinkToFit="1"/>
    </xf>
    <xf numFmtId="165" fontId="21" fillId="9" borderId="3" xfId="0" applyNumberFormat="1" applyFont="1" applyFill="1" applyBorder="1" applyAlignment="1">
      <alignment horizontal="left" vertical="center" indent="3" shrinkToFit="1"/>
    </xf>
    <xf numFmtId="165" fontId="21" fillId="9" borderId="2" xfId="0" applyNumberFormat="1" applyFont="1" applyFill="1" applyBorder="1" applyAlignment="1">
      <alignment horizontal="left" vertical="center" indent="4" shrinkToFit="1"/>
    </xf>
    <xf numFmtId="165" fontId="21" fillId="9" borderId="3" xfId="0" applyNumberFormat="1" applyFont="1" applyFill="1" applyBorder="1" applyAlignment="1">
      <alignment horizontal="left" vertical="center" indent="4" shrinkToFit="1"/>
    </xf>
    <xf numFmtId="0" fontId="15" fillId="8" borderId="2" xfId="0" applyFont="1" applyFill="1" applyBorder="1" applyAlignment="1">
      <alignment horizontal="left" vertical="top" wrapText="1" indent="1"/>
    </xf>
    <xf numFmtId="0" fontId="15" fillId="8" borderId="3" xfId="0" applyFont="1" applyFill="1" applyBorder="1" applyAlignment="1">
      <alignment horizontal="left" vertical="top" wrapText="1" indent="1"/>
    </xf>
    <xf numFmtId="0" fontId="16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left" vertical="center" wrapText="1" indent="2"/>
    </xf>
    <xf numFmtId="0" fontId="18" fillId="9" borderId="11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top" wrapText="1" indent="28"/>
    </xf>
    <xf numFmtId="0" fontId="0" fillId="0" borderId="0" xfId="0" applyFill="1" applyBorder="1" applyAlignment="1">
      <alignment horizontal="left" vertical="top" wrapText="1" indent="28"/>
    </xf>
    <xf numFmtId="0" fontId="18" fillId="9" borderId="2" xfId="0" applyFont="1" applyFill="1" applyBorder="1" applyAlignment="1">
      <alignment horizontal="left" vertical="center" wrapText="1" indent="5"/>
    </xf>
    <xf numFmtId="0" fontId="18" fillId="9" borderId="3" xfId="0" applyFont="1" applyFill="1" applyBorder="1" applyAlignment="1">
      <alignment horizontal="left" vertical="center" wrapText="1" indent="5"/>
    </xf>
    <xf numFmtId="0" fontId="19" fillId="9" borderId="2" xfId="0" applyFont="1" applyFill="1" applyBorder="1" applyAlignment="1">
      <alignment horizontal="left" vertical="top" wrapText="1" indent="3"/>
    </xf>
    <xf numFmtId="0" fontId="19" fillId="9" borderId="3" xfId="0" applyFont="1" applyFill="1" applyBorder="1" applyAlignment="1">
      <alignment horizontal="left" vertical="top" wrapText="1" indent="3"/>
    </xf>
    <xf numFmtId="0" fontId="18" fillId="9" borderId="10" xfId="0" applyFont="1" applyFill="1" applyBorder="1" applyAlignment="1">
      <alignment horizontal="left" vertical="center" wrapText="1" indent="1"/>
    </xf>
    <xf numFmtId="0" fontId="18" fillId="9" borderId="11" xfId="0" applyFont="1" applyFill="1" applyBorder="1" applyAlignment="1">
      <alignment horizontal="left" vertical="center" wrapText="1" indent="1"/>
    </xf>
    <xf numFmtId="164" fontId="4" fillId="3" borderId="7" xfId="0" applyNumberFormat="1" applyFont="1" applyFill="1" applyBorder="1" applyAlignment="1">
      <alignment horizontal="center" vertical="center" wrapText="1" shrinkToFit="1"/>
    </xf>
    <xf numFmtId="164" fontId="4" fillId="3" borderId="8" xfId="0" applyNumberFormat="1" applyFont="1" applyFill="1" applyBorder="1" applyAlignment="1">
      <alignment horizontal="center" vertical="center" wrapText="1" shrinkToFit="1"/>
    </xf>
    <xf numFmtId="165" fontId="13" fillId="4" borderId="2" xfId="0" applyNumberFormat="1" applyFont="1" applyFill="1" applyBorder="1" applyAlignment="1">
      <alignment horizontal="left" vertical="center" indent="3" shrinkToFit="1"/>
    </xf>
    <xf numFmtId="165" fontId="13" fillId="4" borderId="3" xfId="0" applyNumberFormat="1" applyFont="1" applyFill="1" applyBorder="1" applyAlignment="1">
      <alignment horizontal="left" vertical="center" indent="3" shrinkToFit="1"/>
    </xf>
    <xf numFmtId="165" fontId="3" fillId="4" borderId="2" xfId="0" applyNumberFormat="1" applyFont="1" applyFill="1" applyBorder="1" applyAlignment="1">
      <alignment horizontal="left" vertical="center" indent="3" shrinkToFit="1"/>
    </xf>
    <xf numFmtId="165" fontId="3" fillId="4" borderId="3" xfId="0" applyNumberFormat="1" applyFont="1" applyFill="1" applyBorder="1" applyAlignment="1">
      <alignment horizontal="left" vertical="center" indent="3" shrinkToFit="1"/>
    </xf>
    <xf numFmtId="165" fontId="3" fillId="4" borderId="2" xfId="0" applyNumberFormat="1" applyFont="1" applyFill="1" applyBorder="1" applyAlignment="1">
      <alignment horizontal="left" vertical="center" indent="4" shrinkToFit="1"/>
    </xf>
    <xf numFmtId="165" fontId="3" fillId="4" borderId="3" xfId="0" applyNumberFormat="1" applyFont="1" applyFill="1" applyBorder="1" applyAlignment="1">
      <alignment horizontal="left" vertical="center" indent="4" shrinkToFit="1"/>
    </xf>
    <xf numFmtId="0" fontId="14" fillId="3" borderId="2" xfId="0" applyFont="1" applyFill="1" applyBorder="1" applyAlignment="1">
      <alignment horizontal="left" vertical="top" wrapText="1" indent="1"/>
    </xf>
    <xf numFmtId="0" fontId="14" fillId="3" borderId="3" xfId="0" applyFont="1" applyFill="1" applyBorder="1" applyAlignment="1">
      <alignment horizontal="left" vertical="top" wrapText="1" indent="1"/>
    </xf>
    <xf numFmtId="0" fontId="1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 indent="2"/>
    </xf>
    <xf numFmtId="0" fontId="9" fillId="2" borderId="2" xfId="0" applyFont="1" applyFill="1" applyBorder="1" applyAlignment="1">
      <alignment horizontal="left" vertical="center" wrapText="1" indent="5"/>
    </xf>
    <xf numFmtId="0" fontId="9" fillId="2" borderId="3" xfId="0" applyFont="1" applyFill="1" applyBorder="1" applyAlignment="1">
      <alignment horizontal="left" vertical="center" wrapText="1" indent="5"/>
    </xf>
    <xf numFmtId="0" fontId="10" fillId="2" borderId="2" xfId="0" applyFont="1" applyFill="1" applyBorder="1" applyAlignment="1">
      <alignment horizontal="left" vertical="top" wrapText="1" indent="3"/>
    </xf>
    <xf numFmtId="0" fontId="10" fillId="2" borderId="3" xfId="0" applyFont="1" applyFill="1" applyBorder="1" applyAlignment="1">
      <alignment horizontal="left" vertical="top" wrapText="1" indent="3"/>
    </xf>
    <xf numFmtId="0" fontId="1" fillId="2" borderId="10" xfId="0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5"/>
    </xf>
    <xf numFmtId="0" fontId="1" fillId="2" borderId="3" xfId="0" applyFont="1" applyFill="1" applyBorder="1" applyAlignment="1">
      <alignment horizontal="left" vertical="center" wrapText="1" indent="5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spe.hhs.gov/poverty/19poverty.cf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spe.hhs.gov/poverty/19poverty.cf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9404D-F30D-478F-A803-D84A1608BC09}">
  <sheetPr>
    <pageSetUpPr fitToPage="1"/>
  </sheetPr>
  <dimension ref="A1:P28"/>
  <sheetViews>
    <sheetView workbookViewId="0">
      <selection activeCell="D7" sqref="D7:E7"/>
    </sheetView>
  </sheetViews>
  <sheetFormatPr defaultRowHeight="12.75" x14ac:dyDescent="0.2"/>
  <cols>
    <col min="1" max="1" width="15" bestFit="1" customWidth="1"/>
    <col min="2" max="3" width="9.33203125" customWidth="1"/>
    <col min="4" max="4" width="10.5" customWidth="1"/>
    <col min="5" max="6" width="9.33203125" customWidth="1"/>
    <col min="7" max="7" width="10.5" customWidth="1"/>
    <col min="8" max="9" width="9.33203125" customWidth="1"/>
    <col min="10" max="10" width="10.5" customWidth="1"/>
    <col min="11" max="11" width="9.33203125" customWidth="1"/>
    <col min="12" max="12" width="8" customWidth="1"/>
    <col min="13" max="13" width="12.6640625" customWidth="1"/>
    <col min="14" max="14" width="13.6640625" customWidth="1"/>
    <col min="15" max="15" width="15.1640625" customWidth="1"/>
    <col min="16" max="16" width="2.1640625" customWidth="1"/>
  </cols>
  <sheetData>
    <row r="1" spans="1:16" ht="27" customHeight="1" x14ac:dyDescent="0.2">
      <c r="A1" s="83" t="s">
        <v>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30.75" customHeight="1" x14ac:dyDescent="0.2">
      <c r="A2" s="38" t="s">
        <v>38</v>
      </c>
      <c r="B2" s="85" t="s">
        <v>39</v>
      </c>
      <c r="C2" s="86"/>
      <c r="D2" s="85" t="s">
        <v>40</v>
      </c>
      <c r="E2" s="86"/>
      <c r="F2" s="85" t="s">
        <v>41</v>
      </c>
      <c r="G2" s="86"/>
      <c r="H2" s="85" t="s">
        <v>42</v>
      </c>
      <c r="I2" s="86"/>
      <c r="J2" s="85" t="s">
        <v>43</v>
      </c>
      <c r="K2" s="86"/>
      <c r="L2" s="87" t="s">
        <v>69</v>
      </c>
      <c r="M2" s="88"/>
      <c r="N2" s="39" t="s">
        <v>44</v>
      </c>
      <c r="O2" s="40" t="s">
        <v>45</v>
      </c>
    </row>
    <row r="3" spans="1:16" ht="54" customHeight="1" x14ac:dyDescent="0.2">
      <c r="A3" s="41" t="s">
        <v>70</v>
      </c>
      <c r="B3" s="89" t="s">
        <v>46</v>
      </c>
      <c r="C3" s="90"/>
      <c r="D3" s="81" t="s">
        <v>47</v>
      </c>
      <c r="E3" s="82"/>
      <c r="F3" s="81" t="s">
        <v>48</v>
      </c>
      <c r="G3" s="82"/>
      <c r="H3" s="81" t="s">
        <v>49</v>
      </c>
      <c r="I3" s="82"/>
      <c r="J3" s="81" t="s">
        <v>50</v>
      </c>
      <c r="K3" s="82"/>
      <c r="L3" s="81" t="s">
        <v>51</v>
      </c>
      <c r="M3" s="82"/>
      <c r="N3" s="42" t="s">
        <v>52</v>
      </c>
      <c r="O3" s="43" t="s">
        <v>53</v>
      </c>
    </row>
    <row r="4" spans="1:16" ht="24" customHeight="1" x14ac:dyDescent="0.2">
      <c r="A4" s="29" t="s">
        <v>56</v>
      </c>
      <c r="B4" s="70" t="s">
        <v>78</v>
      </c>
      <c r="C4" s="70"/>
      <c r="D4" s="64" t="s">
        <v>64</v>
      </c>
      <c r="E4" s="65"/>
      <c r="F4" s="64" t="s">
        <v>34</v>
      </c>
      <c r="G4" s="65"/>
      <c r="H4" s="64" t="s">
        <v>35</v>
      </c>
      <c r="I4" s="65"/>
      <c r="J4" s="64" t="s">
        <v>36</v>
      </c>
      <c r="K4" s="65"/>
      <c r="L4" s="64" t="s">
        <v>63</v>
      </c>
      <c r="M4" s="65"/>
      <c r="N4" s="30" t="s">
        <v>65</v>
      </c>
      <c r="O4" s="31" t="s">
        <v>65</v>
      </c>
    </row>
    <row r="5" spans="1:16" ht="31.5" customHeight="1" x14ac:dyDescent="0.2">
      <c r="A5" s="32" t="s">
        <v>57</v>
      </c>
      <c r="B5" s="79" t="s">
        <v>62</v>
      </c>
      <c r="C5" s="80"/>
      <c r="D5" s="64" t="s">
        <v>33</v>
      </c>
      <c r="E5" s="65"/>
      <c r="F5" s="64" t="s">
        <v>34</v>
      </c>
      <c r="G5" s="65"/>
      <c r="H5" s="64" t="s">
        <v>35</v>
      </c>
      <c r="I5" s="65"/>
      <c r="J5" s="64" t="s">
        <v>36</v>
      </c>
      <c r="K5" s="65"/>
      <c r="L5" s="64" t="s">
        <v>36</v>
      </c>
      <c r="M5" s="65"/>
      <c r="N5" s="33" t="s">
        <v>65</v>
      </c>
      <c r="O5" s="34" t="s">
        <v>65</v>
      </c>
    </row>
    <row r="6" spans="1:16" ht="22.5" x14ac:dyDescent="0.2">
      <c r="A6" s="32" t="s">
        <v>58</v>
      </c>
      <c r="B6" s="68" t="s">
        <v>61</v>
      </c>
      <c r="C6" s="69"/>
      <c r="D6" s="64" t="s">
        <v>33</v>
      </c>
      <c r="E6" s="65"/>
      <c r="F6" s="64" t="s">
        <v>34</v>
      </c>
      <c r="G6" s="65"/>
      <c r="H6" s="64" t="s">
        <v>35</v>
      </c>
      <c r="I6" s="65"/>
      <c r="J6" s="64" t="s">
        <v>36</v>
      </c>
      <c r="K6" s="65"/>
      <c r="L6" s="64" t="s">
        <v>36</v>
      </c>
      <c r="M6" s="65"/>
      <c r="N6" s="33" t="s">
        <v>65</v>
      </c>
      <c r="O6" s="34" t="s">
        <v>65</v>
      </c>
    </row>
    <row r="7" spans="1:16" ht="30" customHeight="1" x14ac:dyDescent="0.2">
      <c r="A7" s="35" t="s">
        <v>59</v>
      </c>
      <c r="B7" s="77" t="s">
        <v>60</v>
      </c>
      <c r="C7" s="78"/>
      <c r="D7" s="64" t="s">
        <v>33</v>
      </c>
      <c r="E7" s="65"/>
      <c r="F7" s="64" t="s">
        <v>34</v>
      </c>
      <c r="G7" s="65"/>
      <c r="H7" s="64" t="s">
        <v>35</v>
      </c>
      <c r="I7" s="65"/>
      <c r="J7" s="64" t="s">
        <v>36</v>
      </c>
      <c r="K7" s="65"/>
      <c r="L7" s="64" t="s">
        <v>36</v>
      </c>
      <c r="M7" s="65"/>
      <c r="N7" s="36" t="s">
        <v>65</v>
      </c>
      <c r="O7" s="37" t="s">
        <v>65</v>
      </c>
    </row>
    <row r="8" spans="1:16" ht="13.5" customHeight="1" x14ac:dyDescent="0.2">
      <c r="A8" s="44" t="s">
        <v>26</v>
      </c>
      <c r="B8" s="45" t="s">
        <v>71</v>
      </c>
      <c r="C8" s="45" t="s">
        <v>72</v>
      </c>
      <c r="D8" s="45" t="s">
        <v>71</v>
      </c>
      <c r="E8" s="45" t="s">
        <v>72</v>
      </c>
      <c r="F8" s="45" t="s">
        <v>71</v>
      </c>
      <c r="G8" s="45" t="s">
        <v>72</v>
      </c>
      <c r="H8" s="45" t="s">
        <v>71</v>
      </c>
      <c r="I8" s="45" t="s">
        <v>72</v>
      </c>
      <c r="J8" s="45" t="s">
        <v>71</v>
      </c>
      <c r="K8" s="45" t="s">
        <v>72</v>
      </c>
      <c r="L8" s="46" t="s">
        <v>71</v>
      </c>
      <c r="M8" s="47" t="s">
        <v>72</v>
      </c>
      <c r="N8" s="47" t="s">
        <v>71</v>
      </c>
      <c r="O8" s="47" t="s">
        <v>71</v>
      </c>
    </row>
    <row r="9" spans="1:16" ht="13.5" customHeight="1" x14ac:dyDescent="0.2">
      <c r="A9" s="48">
        <v>1</v>
      </c>
      <c r="B9" s="49">
        <v>0</v>
      </c>
      <c r="C9" s="50">
        <v>14580</v>
      </c>
      <c r="D9" s="50">
        <f>C9+1</f>
        <v>14581</v>
      </c>
      <c r="E9" s="50">
        <f>C9*1.25</f>
        <v>18225</v>
      </c>
      <c r="F9" s="50">
        <f>E9+1</f>
        <v>18226</v>
      </c>
      <c r="G9" s="50">
        <f>C9*1.5</f>
        <v>21870</v>
      </c>
      <c r="H9" s="50">
        <f>G9+1</f>
        <v>21871</v>
      </c>
      <c r="I9" s="50">
        <f>C9*1.75</f>
        <v>25515</v>
      </c>
      <c r="J9" s="50">
        <f>I9+1</f>
        <v>25516</v>
      </c>
      <c r="K9" s="50">
        <f>C9*2</f>
        <v>29160</v>
      </c>
      <c r="L9" s="50">
        <f>K9+1</f>
        <v>29161</v>
      </c>
      <c r="M9" s="51">
        <f>C9*2.5</f>
        <v>36450</v>
      </c>
      <c r="N9" s="50">
        <f>K9+1</f>
        <v>29161</v>
      </c>
      <c r="O9" s="51">
        <f>C9*2.5</f>
        <v>36450</v>
      </c>
    </row>
    <row r="10" spans="1:16" ht="13.5" customHeight="1" x14ac:dyDescent="0.2">
      <c r="A10" s="48">
        <v>2</v>
      </c>
      <c r="B10" s="49">
        <v>0</v>
      </c>
      <c r="C10" s="50">
        <f>C9+$B$17</f>
        <v>19720</v>
      </c>
      <c r="D10" s="50">
        <f t="shared" ref="D10:D16" si="0">C10+1</f>
        <v>19721</v>
      </c>
      <c r="E10" s="50">
        <f t="shared" ref="E10:E16" si="1">C10*1.25</f>
        <v>24650</v>
      </c>
      <c r="F10" s="50">
        <f t="shared" ref="F10:F16" si="2">E10+1</f>
        <v>24651</v>
      </c>
      <c r="G10" s="50">
        <f t="shared" ref="G10:G16" si="3">C10*1.5</f>
        <v>29580</v>
      </c>
      <c r="H10" s="50">
        <v>25366</v>
      </c>
      <c r="I10" s="50">
        <f t="shared" ref="I10:I16" si="4">C10*1.75</f>
        <v>34510</v>
      </c>
      <c r="J10" s="50">
        <v>29594</v>
      </c>
      <c r="K10" s="50">
        <f t="shared" ref="K10:K16" si="5">C10*2</f>
        <v>39440</v>
      </c>
      <c r="L10" s="52">
        <v>33821</v>
      </c>
      <c r="M10" s="51">
        <f t="shared" ref="M10:M16" si="6">C10*2.5</f>
        <v>49300</v>
      </c>
      <c r="N10" s="50">
        <f t="shared" ref="N10:N16" si="7">K10+1</f>
        <v>39441</v>
      </c>
      <c r="O10" s="51">
        <f t="shared" ref="O10:O16" si="8">C10*2.5</f>
        <v>49300</v>
      </c>
    </row>
    <row r="11" spans="1:16" ht="13.5" customHeight="1" x14ac:dyDescent="0.2">
      <c r="A11" s="48">
        <v>3</v>
      </c>
      <c r="B11" s="49">
        <v>0</v>
      </c>
      <c r="C11" s="50">
        <f t="shared" ref="C11:C16" si="9">C10+$B$17</f>
        <v>24860</v>
      </c>
      <c r="D11" s="50">
        <f t="shared" si="0"/>
        <v>24861</v>
      </c>
      <c r="E11" s="50">
        <f t="shared" si="1"/>
        <v>31075</v>
      </c>
      <c r="F11" s="50">
        <f t="shared" si="2"/>
        <v>31076</v>
      </c>
      <c r="G11" s="50">
        <f t="shared" si="3"/>
        <v>37290</v>
      </c>
      <c r="H11" s="50">
        <v>31996</v>
      </c>
      <c r="I11" s="50">
        <f t="shared" si="4"/>
        <v>43505</v>
      </c>
      <c r="J11" s="50">
        <v>37329</v>
      </c>
      <c r="K11" s="50">
        <f t="shared" si="5"/>
        <v>49720</v>
      </c>
      <c r="L11" s="52">
        <v>42661</v>
      </c>
      <c r="M11" s="51">
        <f t="shared" si="6"/>
        <v>62150</v>
      </c>
      <c r="N11" s="50">
        <f t="shared" si="7"/>
        <v>49721</v>
      </c>
      <c r="O11" s="51">
        <f t="shared" si="8"/>
        <v>62150</v>
      </c>
    </row>
    <row r="12" spans="1:16" ht="13.5" customHeight="1" x14ac:dyDescent="0.2">
      <c r="A12" s="48">
        <v>4</v>
      </c>
      <c r="B12" s="49">
        <v>0</v>
      </c>
      <c r="C12" s="50">
        <f t="shared" si="9"/>
        <v>30000</v>
      </c>
      <c r="D12" s="50">
        <f t="shared" si="0"/>
        <v>30001</v>
      </c>
      <c r="E12" s="50">
        <f t="shared" si="1"/>
        <v>37500</v>
      </c>
      <c r="F12" s="50">
        <f t="shared" si="2"/>
        <v>37501</v>
      </c>
      <c r="G12" s="50">
        <f t="shared" si="3"/>
        <v>45000</v>
      </c>
      <c r="H12" s="50">
        <v>38626</v>
      </c>
      <c r="I12" s="50">
        <f t="shared" si="4"/>
        <v>52500</v>
      </c>
      <c r="J12" s="50">
        <v>45064</v>
      </c>
      <c r="K12" s="50">
        <f t="shared" si="5"/>
        <v>60000</v>
      </c>
      <c r="L12" s="52">
        <v>51501</v>
      </c>
      <c r="M12" s="51">
        <f t="shared" si="6"/>
        <v>75000</v>
      </c>
      <c r="N12" s="50">
        <f t="shared" si="7"/>
        <v>60001</v>
      </c>
      <c r="O12" s="51">
        <f t="shared" si="8"/>
        <v>75000</v>
      </c>
    </row>
    <row r="13" spans="1:16" ht="13.5" customHeight="1" x14ac:dyDescent="0.2">
      <c r="A13" s="48">
        <v>5</v>
      </c>
      <c r="B13" s="49">
        <v>0</v>
      </c>
      <c r="C13" s="50">
        <f t="shared" si="9"/>
        <v>35140</v>
      </c>
      <c r="D13" s="50">
        <f t="shared" si="0"/>
        <v>35141</v>
      </c>
      <c r="E13" s="50">
        <f t="shared" si="1"/>
        <v>43925</v>
      </c>
      <c r="F13" s="50">
        <f t="shared" si="2"/>
        <v>43926</v>
      </c>
      <c r="G13" s="50">
        <f t="shared" si="3"/>
        <v>52710</v>
      </c>
      <c r="H13" s="50">
        <v>45256</v>
      </c>
      <c r="I13" s="50">
        <f t="shared" si="4"/>
        <v>61495</v>
      </c>
      <c r="J13" s="50">
        <v>52799</v>
      </c>
      <c r="K13" s="50">
        <f t="shared" si="5"/>
        <v>70280</v>
      </c>
      <c r="L13" s="52">
        <v>60341</v>
      </c>
      <c r="M13" s="51">
        <f t="shared" si="6"/>
        <v>87850</v>
      </c>
      <c r="N13" s="50">
        <f t="shared" si="7"/>
        <v>70281</v>
      </c>
      <c r="O13" s="51">
        <f t="shared" si="8"/>
        <v>87850</v>
      </c>
    </row>
    <row r="14" spans="1:16" ht="13.5" customHeight="1" x14ac:dyDescent="0.2">
      <c r="A14" s="48">
        <v>6</v>
      </c>
      <c r="B14" s="49">
        <v>0</v>
      </c>
      <c r="C14" s="50">
        <f t="shared" si="9"/>
        <v>40280</v>
      </c>
      <c r="D14" s="50">
        <f t="shared" si="0"/>
        <v>40281</v>
      </c>
      <c r="E14" s="50">
        <f t="shared" si="1"/>
        <v>50350</v>
      </c>
      <c r="F14" s="50">
        <f t="shared" si="2"/>
        <v>50351</v>
      </c>
      <c r="G14" s="50">
        <f t="shared" si="3"/>
        <v>60420</v>
      </c>
      <c r="H14" s="50">
        <v>51886</v>
      </c>
      <c r="I14" s="50">
        <f t="shared" si="4"/>
        <v>70490</v>
      </c>
      <c r="J14" s="50">
        <v>60534</v>
      </c>
      <c r="K14" s="50">
        <f t="shared" si="5"/>
        <v>80560</v>
      </c>
      <c r="L14" s="52">
        <v>69181</v>
      </c>
      <c r="M14" s="51">
        <f t="shared" si="6"/>
        <v>100700</v>
      </c>
      <c r="N14" s="50">
        <f t="shared" si="7"/>
        <v>80561</v>
      </c>
      <c r="O14" s="51">
        <f t="shared" si="8"/>
        <v>100700</v>
      </c>
    </row>
    <row r="15" spans="1:16" ht="13.5" customHeight="1" x14ac:dyDescent="0.2">
      <c r="A15" s="48">
        <v>7</v>
      </c>
      <c r="B15" s="49">
        <v>0</v>
      </c>
      <c r="C15" s="50">
        <f t="shared" si="9"/>
        <v>45420</v>
      </c>
      <c r="D15" s="50">
        <f t="shared" si="0"/>
        <v>45421</v>
      </c>
      <c r="E15" s="50">
        <f t="shared" si="1"/>
        <v>56775</v>
      </c>
      <c r="F15" s="50">
        <f t="shared" si="2"/>
        <v>56776</v>
      </c>
      <c r="G15" s="50">
        <f t="shared" si="3"/>
        <v>68130</v>
      </c>
      <c r="H15" s="50">
        <v>58516</v>
      </c>
      <c r="I15" s="50">
        <f t="shared" si="4"/>
        <v>79485</v>
      </c>
      <c r="J15" s="50">
        <v>68269</v>
      </c>
      <c r="K15" s="50">
        <f t="shared" si="5"/>
        <v>90840</v>
      </c>
      <c r="L15" s="52">
        <v>78021</v>
      </c>
      <c r="M15" s="51">
        <f t="shared" si="6"/>
        <v>113550</v>
      </c>
      <c r="N15" s="50">
        <f t="shared" si="7"/>
        <v>90841</v>
      </c>
      <c r="O15" s="51">
        <f t="shared" si="8"/>
        <v>113550</v>
      </c>
    </row>
    <row r="16" spans="1:16" ht="15.75" customHeight="1" x14ac:dyDescent="0.2">
      <c r="A16" s="48">
        <v>8</v>
      </c>
      <c r="B16" s="49">
        <v>0</v>
      </c>
      <c r="C16" s="50">
        <f t="shared" si="9"/>
        <v>50560</v>
      </c>
      <c r="D16" s="50">
        <f t="shared" si="0"/>
        <v>50561</v>
      </c>
      <c r="E16" s="50">
        <f t="shared" si="1"/>
        <v>63200</v>
      </c>
      <c r="F16" s="50">
        <f t="shared" si="2"/>
        <v>63201</v>
      </c>
      <c r="G16" s="50">
        <f t="shared" si="3"/>
        <v>75840</v>
      </c>
      <c r="H16" s="50">
        <v>65146</v>
      </c>
      <c r="I16" s="50">
        <f t="shared" si="4"/>
        <v>88480</v>
      </c>
      <c r="J16" s="50">
        <v>76004</v>
      </c>
      <c r="K16" s="50">
        <f t="shared" si="5"/>
        <v>101120</v>
      </c>
      <c r="L16" s="52">
        <v>86861</v>
      </c>
      <c r="M16" s="51">
        <f t="shared" si="6"/>
        <v>126400</v>
      </c>
      <c r="N16" s="50">
        <f t="shared" si="7"/>
        <v>101121</v>
      </c>
      <c r="O16" s="51">
        <f t="shared" si="8"/>
        <v>126400</v>
      </c>
    </row>
    <row r="17" spans="1:16" ht="36.75" customHeight="1" x14ac:dyDescent="0.2">
      <c r="A17" s="53" t="s">
        <v>73</v>
      </c>
      <c r="B17" s="71">
        <v>5140</v>
      </c>
      <c r="C17" s="72"/>
      <c r="D17" s="73"/>
      <c r="E17" s="74"/>
      <c r="F17" s="73"/>
      <c r="G17" s="74"/>
      <c r="H17" s="73"/>
      <c r="I17" s="74"/>
      <c r="J17" s="73"/>
      <c r="K17" s="74"/>
      <c r="L17" s="75"/>
      <c r="M17" s="76"/>
      <c r="N17" s="54"/>
      <c r="O17" s="54"/>
    </row>
    <row r="18" spans="1:16" ht="22.5" customHeight="1" x14ac:dyDescent="0.2">
      <c r="A18" s="66" t="s">
        <v>37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27" spans="1:16" x14ac:dyDescent="0.2">
      <c r="E27" s="12"/>
    </row>
    <row r="28" spans="1:16" x14ac:dyDescent="0.2">
      <c r="E28" s="12"/>
    </row>
  </sheetData>
  <mergeCells count="44">
    <mergeCell ref="L3:M3"/>
    <mergeCell ref="A1:P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D5:E5"/>
    <mergeCell ref="F5:G5"/>
    <mergeCell ref="H5:I5"/>
    <mergeCell ref="J5:K5"/>
    <mergeCell ref="L5:M5"/>
    <mergeCell ref="L4:M4"/>
    <mergeCell ref="D6:E6"/>
    <mergeCell ref="F6:G6"/>
    <mergeCell ref="B17:C17"/>
    <mergeCell ref="D17:E17"/>
    <mergeCell ref="F17:G17"/>
    <mergeCell ref="H17:I17"/>
    <mergeCell ref="J17:K17"/>
    <mergeCell ref="L17:M17"/>
    <mergeCell ref="B7:C7"/>
    <mergeCell ref="D7:E7"/>
    <mergeCell ref="F7:G7"/>
    <mergeCell ref="H7:I7"/>
    <mergeCell ref="J7:K7"/>
    <mergeCell ref="L7:M7"/>
    <mergeCell ref="B5:C5"/>
    <mergeCell ref="B4:C4"/>
    <mergeCell ref="D4:E4"/>
    <mergeCell ref="F4:G4"/>
    <mergeCell ref="H4:I4"/>
    <mergeCell ref="J4:K4"/>
    <mergeCell ref="H6:I6"/>
    <mergeCell ref="J6:K6"/>
    <mergeCell ref="L6:M6"/>
    <mergeCell ref="A18:P18"/>
    <mergeCell ref="B6:C6"/>
  </mergeCells>
  <hyperlinks>
    <hyperlink ref="A18" r:id="rId1" display="http://aspe.hhs.gov/poverty/19poverty.cfm" xr:uid="{22FFF079-BB34-4C9F-BC09-29F708AB8C24}"/>
  </hyperlinks>
  <pageMargins left="0.7" right="0.7" top="0.75" bottom="0.75" header="0.3" footer="0.3"/>
  <pageSetup scale="8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9283-9B6B-4406-A202-3D69DBC372BF}">
  <sheetPr>
    <pageSetUpPr fitToPage="1"/>
  </sheetPr>
  <dimension ref="A1:P27"/>
  <sheetViews>
    <sheetView workbookViewId="0">
      <selection activeCell="B7" sqref="B7"/>
    </sheetView>
  </sheetViews>
  <sheetFormatPr defaultRowHeight="12.75" x14ac:dyDescent="0.2"/>
  <cols>
    <col min="1" max="1" width="14.6640625" customWidth="1"/>
    <col min="2" max="3" width="9.33203125" customWidth="1"/>
    <col min="4" max="4" width="10.5" customWidth="1"/>
    <col min="5" max="6" width="9.33203125" customWidth="1"/>
    <col min="7" max="7" width="10.5" customWidth="1"/>
    <col min="8" max="9" width="9.33203125" customWidth="1"/>
    <col min="10" max="10" width="10.5" customWidth="1"/>
    <col min="11" max="11" width="9.33203125" customWidth="1"/>
    <col min="12" max="12" width="8" customWidth="1"/>
    <col min="13" max="13" width="12.6640625" customWidth="1"/>
    <col min="14" max="14" width="13.6640625" customWidth="1"/>
    <col min="15" max="15" width="15.1640625" customWidth="1"/>
    <col min="16" max="16" width="2.1640625" customWidth="1"/>
  </cols>
  <sheetData>
    <row r="1" spans="1:16" ht="27" customHeight="1" x14ac:dyDescent="0.2">
      <c r="A1" s="83" t="s">
        <v>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30.75" customHeight="1" x14ac:dyDescent="0.2">
      <c r="A2" s="21" t="s">
        <v>38</v>
      </c>
      <c r="B2" s="105" t="s">
        <v>39</v>
      </c>
      <c r="C2" s="106"/>
      <c r="D2" s="105" t="s">
        <v>40</v>
      </c>
      <c r="E2" s="106"/>
      <c r="F2" s="105" t="s">
        <v>41</v>
      </c>
      <c r="G2" s="106"/>
      <c r="H2" s="105" t="s">
        <v>42</v>
      </c>
      <c r="I2" s="106"/>
      <c r="J2" s="105" t="s">
        <v>43</v>
      </c>
      <c r="K2" s="106"/>
      <c r="L2" s="107" t="s">
        <v>54</v>
      </c>
      <c r="M2" s="108"/>
      <c r="N2" s="22" t="s">
        <v>44</v>
      </c>
      <c r="O2" s="23" t="s">
        <v>45</v>
      </c>
      <c r="P2" s="12" t="s">
        <v>66</v>
      </c>
    </row>
    <row r="3" spans="1:16" ht="24" x14ac:dyDescent="0.2">
      <c r="A3" s="55" t="s">
        <v>74</v>
      </c>
      <c r="B3" s="109" t="s">
        <v>46</v>
      </c>
      <c r="C3" s="110"/>
      <c r="D3" s="103" t="s">
        <v>47</v>
      </c>
      <c r="E3" s="104"/>
      <c r="F3" s="103" t="s">
        <v>48</v>
      </c>
      <c r="G3" s="104"/>
      <c r="H3" s="103" t="s">
        <v>49</v>
      </c>
      <c r="I3" s="104"/>
      <c r="J3" s="103" t="s">
        <v>50</v>
      </c>
      <c r="K3" s="104"/>
      <c r="L3" s="103" t="s">
        <v>51</v>
      </c>
      <c r="M3" s="104"/>
      <c r="N3" s="56" t="s">
        <v>52</v>
      </c>
      <c r="O3" s="57" t="s">
        <v>53</v>
      </c>
    </row>
    <row r="4" spans="1:16" ht="27" customHeight="1" x14ac:dyDescent="0.2">
      <c r="A4" s="58" t="s">
        <v>32</v>
      </c>
      <c r="B4" s="101" t="s">
        <v>55</v>
      </c>
      <c r="C4" s="102"/>
      <c r="D4" s="91" t="s">
        <v>33</v>
      </c>
      <c r="E4" s="92"/>
      <c r="F4" s="91" t="s">
        <v>34</v>
      </c>
      <c r="G4" s="92"/>
      <c r="H4" s="91" t="s">
        <v>35</v>
      </c>
      <c r="I4" s="92"/>
      <c r="J4" s="91" t="s">
        <v>36</v>
      </c>
      <c r="K4" s="92"/>
      <c r="L4" s="91" t="s">
        <v>36</v>
      </c>
      <c r="M4" s="92"/>
      <c r="N4" s="59" t="s">
        <v>65</v>
      </c>
      <c r="O4" s="60" t="s">
        <v>65</v>
      </c>
    </row>
    <row r="5" spans="1:16" ht="33" customHeight="1" x14ac:dyDescent="0.2">
      <c r="A5" s="58" t="s">
        <v>67</v>
      </c>
      <c r="B5" s="99" t="s">
        <v>68</v>
      </c>
      <c r="C5" s="100"/>
      <c r="D5" s="91" t="s">
        <v>33</v>
      </c>
      <c r="E5" s="92"/>
      <c r="F5" s="91" t="s">
        <v>34</v>
      </c>
      <c r="G5" s="92"/>
      <c r="H5" s="91" t="s">
        <v>35</v>
      </c>
      <c r="I5" s="92"/>
      <c r="J5" s="91" t="s">
        <v>36</v>
      </c>
      <c r="K5" s="92"/>
      <c r="L5" s="91" t="s">
        <v>36</v>
      </c>
      <c r="M5" s="92"/>
      <c r="N5" s="61" t="s">
        <v>65</v>
      </c>
      <c r="O5" s="62" t="s">
        <v>65</v>
      </c>
    </row>
    <row r="6" spans="1:16" ht="27" customHeight="1" x14ac:dyDescent="0.2">
      <c r="A6" s="63" t="s">
        <v>31</v>
      </c>
      <c r="B6" s="99" t="s">
        <v>77</v>
      </c>
      <c r="C6" s="100"/>
      <c r="D6" s="91" t="s">
        <v>33</v>
      </c>
      <c r="E6" s="92"/>
      <c r="F6" s="91" t="s">
        <v>34</v>
      </c>
      <c r="G6" s="92"/>
      <c r="H6" s="91" t="s">
        <v>35</v>
      </c>
      <c r="I6" s="92"/>
      <c r="J6" s="91" t="s">
        <v>36</v>
      </c>
      <c r="K6" s="92"/>
      <c r="L6" s="91" t="s">
        <v>36</v>
      </c>
      <c r="M6" s="92"/>
      <c r="N6" s="61" t="s">
        <v>65</v>
      </c>
      <c r="O6" s="62" t="s">
        <v>65</v>
      </c>
    </row>
    <row r="7" spans="1:16" ht="13.5" customHeight="1" x14ac:dyDescent="0.2">
      <c r="A7" s="3" t="s">
        <v>3</v>
      </c>
      <c r="B7" s="4" t="s">
        <v>4</v>
      </c>
      <c r="C7" s="4" t="s">
        <v>5</v>
      </c>
      <c r="D7" s="4" t="s">
        <v>4</v>
      </c>
      <c r="E7" s="4" t="s">
        <v>5</v>
      </c>
      <c r="F7" s="4" t="s">
        <v>4</v>
      </c>
      <c r="G7" s="4" t="s">
        <v>5</v>
      </c>
      <c r="H7" s="4" t="s">
        <v>4</v>
      </c>
      <c r="I7" s="4" t="s">
        <v>5</v>
      </c>
      <c r="J7" s="4" t="s">
        <v>4</v>
      </c>
      <c r="K7" s="4" t="s">
        <v>5</v>
      </c>
      <c r="L7" s="5" t="s">
        <v>4</v>
      </c>
      <c r="M7" s="6" t="s">
        <v>5</v>
      </c>
      <c r="N7" s="6" t="s">
        <v>4</v>
      </c>
      <c r="O7" s="6" t="s">
        <v>4</v>
      </c>
    </row>
    <row r="8" spans="1:16" ht="13.5" customHeight="1" x14ac:dyDescent="0.2">
      <c r="A8" s="24">
        <v>1</v>
      </c>
      <c r="B8" s="25">
        <v>0</v>
      </c>
      <c r="C8" s="26">
        <v>14580</v>
      </c>
      <c r="D8" s="26">
        <f>C8+1</f>
        <v>14581</v>
      </c>
      <c r="E8" s="26">
        <f>C8*1.25</f>
        <v>18225</v>
      </c>
      <c r="F8" s="26">
        <f>E8+1</f>
        <v>18226</v>
      </c>
      <c r="G8" s="26">
        <f>C8*1.5</f>
        <v>21870</v>
      </c>
      <c r="H8" s="26">
        <f>G8+1</f>
        <v>21871</v>
      </c>
      <c r="I8" s="26">
        <f>C8*1.75</f>
        <v>25515</v>
      </c>
      <c r="J8" s="26">
        <f>I8+1</f>
        <v>25516</v>
      </c>
      <c r="K8" s="26">
        <f>C8*2</f>
        <v>29160</v>
      </c>
      <c r="L8" s="26">
        <f>K8+1</f>
        <v>29161</v>
      </c>
      <c r="M8" s="27">
        <f>C8*2.5</f>
        <v>36450</v>
      </c>
      <c r="N8" s="26">
        <f>K8+1</f>
        <v>29161</v>
      </c>
      <c r="O8" s="27">
        <f>C8*2.5</f>
        <v>36450</v>
      </c>
    </row>
    <row r="9" spans="1:16" ht="13.5" customHeight="1" x14ac:dyDescent="0.2">
      <c r="A9" s="24">
        <v>2</v>
      </c>
      <c r="B9" s="25">
        <v>0</v>
      </c>
      <c r="C9" s="26">
        <f>C8+$B$16</f>
        <v>19720</v>
      </c>
      <c r="D9" s="26">
        <f t="shared" ref="D9:D15" si="0">C9+1</f>
        <v>19721</v>
      </c>
      <c r="E9" s="26">
        <f t="shared" ref="E9:E15" si="1">C9*1.25</f>
        <v>24650</v>
      </c>
      <c r="F9" s="26">
        <f t="shared" ref="F9:F15" si="2">E9+1</f>
        <v>24651</v>
      </c>
      <c r="G9" s="26">
        <f t="shared" ref="G9:G15" si="3">C9*1.5</f>
        <v>29580</v>
      </c>
      <c r="H9" s="26">
        <v>25366</v>
      </c>
      <c r="I9" s="26">
        <f t="shared" ref="I9:I15" si="4">C9*1.75</f>
        <v>34510</v>
      </c>
      <c r="J9" s="26">
        <v>29594</v>
      </c>
      <c r="K9" s="26">
        <f t="shared" ref="K9:K15" si="5">C9*2</f>
        <v>39440</v>
      </c>
      <c r="L9" s="28">
        <v>33821</v>
      </c>
      <c r="M9" s="27">
        <f t="shared" ref="M9:M15" si="6">C9*2.5</f>
        <v>49300</v>
      </c>
      <c r="N9" s="26">
        <f t="shared" ref="N9:N15" si="7">K9+1</f>
        <v>39441</v>
      </c>
      <c r="O9" s="27">
        <f t="shared" ref="O9:O15" si="8">C9*2.5</f>
        <v>49300</v>
      </c>
    </row>
    <row r="10" spans="1:16" ht="13.5" customHeight="1" x14ac:dyDescent="0.2">
      <c r="A10" s="24">
        <v>3</v>
      </c>
      <c r="B10" s="25">
        <v>0</v>
      </c>
      <c r="C10" s="26">
        <f t="shared" ref="C10:C15" si="9">C9+$B$16</f>
        <v>24860</v>
      </c>
      <c r="D10" s="26">
        <f t="shared" si="0"/>
        <v>24861</v>
      </c>
      <c r="E10" s="26">
        <f t="shared" si="1"/>
        <v>31075</v>
      </c>
      <c r="F10" s="26">
        <f t="shared" si="2"/>
        <v>31076</v>
      </c>
      <c r="G10" s="26">
        <f t="shared" si="3"/>
        <v>37290</v>
      </c>
      <c r="H10" s="26">
        <v>31996</v>
      </c>
      <c r="I10" s="26">
        <f t="shared" si="4"/>
        <v>43505</v>
      </c>
      <c r="J10" s="26">
        <v>37329</v>
      </c>
      <c r="K10" s="26">
        <f t="shared" si="5"/>
        <v>49720</v>
      </c>
      <c r="L10" s="28">
        <v>42661</v>
      </c>
      <c r="M10" s="27">
        <f t="shared" si="6"/>
        <v>62150</v>
      </c>
      <c r="N10" s="26">
        <f t="shared" si="7"/>
        <v>49721</v>
      </c>
      <c r="O10" s="27">
        <f t="shared" si="8"/>
        <v>62150</v>
      </c>
    </row>
    <row r="11" spans="1:16" ht="13.5" customHeight="1" x14ac:dyDescent="0.2">
      <c r="A11" s="24">
        <v>4</v>
      </c>
      <c r="B11" s="25">
        <v>0</v>
      </c>
      <c r="C11" s="26">
        <f t="shared" si="9"/>
        <v>30000</v>
      </c>
      <c r="D11" s="26">
        <f t="shared" si="0"/>
        <v>30001</v>
      </c>
      <c r="E11" s="26">
        <f t="shared" si="1"/>
        <v>37500</v>
      </c>
      <c r="F11" s="26">
        <f t="shared" si="2"/>
        <v>37501</v>
      </c>
      <c r="G11" s="26">
        <f t="shared" si="3"/>
        <v>45000</v>
      </c>
      <c r="H11" s="26">
        <v>38626</v>
      </c>
      <c r="I11" s="26">
        <f t="shared" si="4"/>
        <v>52500</v>
      </c>
      <c r="J11" s="26">
        <v>45064</v>
      </c>
      <c r="K11" s="26">
        <f t="shared" si="5"/>
        <v>60000</v>
      </c>
      <c r="L11" s="28">
        <v>51501</v>
      </c>
      <c r="M11" s="27">
        <f t="shared" si="6"/>
        <v>75000</v>
      </c>
      <c r="N11" s="26">
        <f t="shared" si="7"/>
        <v>60001</v>
      </c>
      <c r="O11" s="27">
        <f t="shared" si="8"/>
        <v>75000</v>
      </c>
    </row>
    <row r="12" spans="1:16" ht="13.5" customHeight="1" x14ac:dyDescent="0.2">
      <c r="A12" s="24">
        <v>5</v>
      </c>
      <c r="B12" s="25">
        <v>0</v>
      </c>
      <c r="C12" s="26">
        <f t="shared" si="9"/>
        <v>35140</v>
      </c>
      <c r="D12" s="26">
        <f t="shared" si="0"/>
        <v>35141</v>
      </c>
      <c r="E12" s="26">
        <f t="shared" si="1"/>
        <v>43925</v>
      </c>
      <c r="F12" s="26">
        <f t="shared" si="2"/>
        <v>43926</v>
      </c>
      <c r="G12" s="26">
        <f t="shared" si="3"/>
        <v>52710</v>
      </c>
      <c r="H12" s="26">
        <v>45256</v>
      </c>
      <c r="I12" s="26">
        <f t="shared" si="4"/>
        <v>61495</v>
      </c>
      <c r="J12" s="26">
        <v>52799</v>
      </c>
      <c r="K12" s="26">
        <f t="shared" si="5"/>
        <v>70280</v>
      </c>
      <c r="L12" s="28">
        <v>60341</v>
      </c>
      <c r="M12" s="27">
        <f t="shared" si="6"/>
        <v>87850</v>
      </c>
      <c r="N12" s="26">
        <f t="shared" si="7"/>
        <v>70281</v>
      </c>
      <c r="O12" s="27">
        <f t="shared" si="8"/>
        <v>87850</v>
      </c>
    </row>
    <row r="13" spans="1:16" ht="13.5" customHeight="1" x14ac:dyDescent="0.2">
      <c r="A13" s="24">
        <v>6</v>
      </c>
      <c r="B13" s="25">
        <v>0</v>
      </c>
      <c r="C13" s="26">
        <f t="shared" si="9"/>
        <v>40280</v>
      </c>
      <c r="D13" s="26">
        <f t="shared" si="0"/>
        <v>40281</v>
      </c>
      <c r="E13" s="26">
        <f t="shared" si="1"/>
        <v>50350</v>
      </c>
      <c r="F13" s="26">
        <f t="shared" si="2"/>
        <v>50351</v>
      </c>
      <c r="G13" s="26">
        <f t="shared" si="3"/>
        <v>60420</v>
      </c>
      <c r="H13" s="26">
        <v>51886</v>
      </c>
      <c r="I13" s="26">
        <f t="shared" si="4"/>
        <v>70490</v>
      </c>
      <c r="J13" s="26">
        <v>60534</v>
      </c>
      <c r="K13" s="26">
        <f t="shared" si="5"/>
        <v>80560</v>
      </c>
      <c r="L13" s="28">
        <v>69181</v>
      </c>
      <c r="M13" s="27">
        <f t="shared" si="6"/>
        <v>100700</v>
      </c>
      <c r="N13" s="26">
        <f t="shared" si="7"/>
        <v>80561</v>
      </c>
      <c r="O13" s="27">
        <f t="shared" si="8"/>
        <v>100700</v>
      </c>
    </row>
    <row r="14" spans="1:16" ht="13.5" customHeight="1" x14ac:dyDescent="0.2">
      <c r="A14" s="24">
        <v>7</v>
      </c>
      <c r="B14" s="25">
        <v>0</v>
      </c>
      <c r="C14" s="26">
        <f t="shared" si="9"/>
        <v>45420</v>
      </c>
      <c r="D14" s="26">
        <f t="shared" si="0"/>
        <v>45421</v>
      </c>
      <c r="E14" s="26">
        <f t="shared" si="1"/>
        <v>56775</v>
      </c>
      <c r="F14" s="26">
        <f t="shared" si="2"/>
        <v>56776</v>
      </c>
      <c r="G14" s="26">
        <f t="shared" si="3"/>
        <v>68130</v>
      </c>
      <c r="H14" s="26">
        <v>58516</v>
      </c>
      <c r="I14" s="26">
        <f t="shared" si="4"/>
        <v>79485</v>
      </c>
      <c r="J14" s="26">
        <v>68269</v>
      </c>
      <c r="K14" s="26">
        <f t="shared" si="5"/>
        <v>90840</v>
      </c>
      <c r="L14" s="28">
        <v>78021</v>
      </c>
      <c r="M14" s="27">
        <f t="shared" si="6"/>
        <v>113550</v>
      </c>
      <c r="N14" s="26">
        <f t="shared" si="7"/>
        <v>90841</v>
      </c>
      <c r="O14" s="27">
        <f t="shared" si="8"/>
        <v>113550</v>
      </c>
    </row>
    <row r="15" spans="1:16" ht="15.75" customHeight="1" x14ac:dyDescent="0.2">
      <c r="A15" s="24">
        <v>8</v>
      </c>
      <c r="B15" s="25">
        <v>0</v>
      </c>
      <c r="C15" s="26">
        <f t="shared" si="9"/>
        <v>50560</v>
      </c>
      <c r="D15" s="26">
        <f t="shared" si="0"/>
        <v>50561</v>
      </c>
      <c r="E15" s="26">
        <f t="shared" si="1"/>
        <v>63200</v>
      </c>
      <c r="F15" s="26">
        <f t="shared" si="2"/>
        <v>63201</v>
      </c>
      <c r="G15" s="26">
        <f t="shared" si="3"/>
        <v>75840</v>
      </c>
      <c r="H15" s="26">
        <v>65146</v>
      </c>
      <c r="I15" s="26">
        <f t="shared" si="4"/>
        <v>88480</v>
      </c>
      <c r="J15" s="26">
        <v>76004</v>
      </c>
      <c r="K15" s="26">
        <f t="shared" si="5"/>
        <v>101120</v>
      </c>
      <c r="L15" s="28">
        <v>86861</v>
      </c>
      <c r="M15" s="27">
        <f t="shared" si="6"/>
        <v>126400</v>
      </c>
      <c r="N15" s="26">
        <f t="shared" si="7"/>
        <v>101121</v>
      </c>
      <c r="O15" s="27">
        <f t="shared" si="8"/>
        <v>126400</v>
      </c>
    </row>
    <row r="16" spans="1:16" ht="36.75" customHeight="1" x14ac:dyDescent="0.2">
      <c r="A16" s="10" t="s">
        <v>6</v>
      </c>
      <c r="B16" s="93">
        <v>5140</v>
      </c>
      <c r="C16" s="94"/>
      <c r="D16" s="95"/>
      <c r="E16" s="96"/>
      <c r="F16" s="95"/>
      <c r="G16" s="96"/>
      <c r="H16" s="95"/>
      <c r="I16" s="96"/>
      <c r="J16" s="95"/>
      <c r="K16" s="96"/>
      <c r="L16" s="97"/>
      <c r="M16" s="98"/>
      <c r="N16" s="11"/>
      <c r="O16" s="11"/>
    </row>
    <row r="17" spans="1:16" ht="22.5" customHeight="1" x14ac:dyDescent="0.2">
      <c r="A17" s="66" t="s">
        <v>37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26" spans="1:16" x14ac:dyDescent="0.2">
      <c r="E26" s="12"/>
    </row>
    <row r="27" spans="1:16" x14ac:dyDescent="0.2">
      <c r="E27" s="12"/>
    </row>
  </sheetData>
  <mergeCells count="38">
    <mergeCell ref="L3:M3"/>
    <mergeCell ref="A1:P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4:M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B4:C4"/>
    <mergeCell ref="D4:E4"/>
    <mergeCell ref="F4:G4"/>
    <mergeCell ref="H4:I4"/>
    <mergeCell ref="J4:K4"/>
    <mergeCell ref="J5:K5"/>
    <mergeCell ref="L5:M5"/>
    <mergeCell ref="A17:P17"/>
    <mergeCell ref="B16:C16"/>
    <mergeCell ref="D16:E16"/>
    <mergeCell ref="F16:G16"/>
    <mergeCell ref="H16:I16"/>
    <mergeCell ref="J16:K16"/>
    <mergeCell ref="L16:M16"/>
    <mergeCell ref="L6:M6"/>
  </mergeCells>
  <hyperlinks>
    <hyperlink ref="A17" r:id="rId1" display="http://aspe.hhs.gov/poverty/19poverty.cfm" xr:uid="{5700C568-F783-4F51-B1E4-F87527E34B37}"/>
  </hyperlinks>
  <pageMargins left="0.7" right="0.7" top="0.75" bottom="0.75" header="0.3" footer="0.3"/>
  <pageSetup scale="8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755B5-4350-4A84-832A-317DB16FA49C}">
  <dimension ref="A1:P25"/>
  <sheetViews>
    <sheetView tabSelected="1" workbookViewId="0">
      <selection activeCell="A5" sqref="A5"/>
    </sheetView>
  </sheetViews>
  <sheetFormatPr defaultRowHeight="12.75" x14ac:dyDescent="0.2"/>
  <cols>
    <col min="2" max="2" width="11" bestFit="1" customWidth="1"/>
    <col min="3" max="3" width="10.5" bestFit="1" customWidth="1"/>
    <col min="4" max="4" width="11.5" customWidth="1"/>
    <col min="5" max="5" width="10.5" bestFit="1" customWidth="1"/>
    <col min="6" max="6" width="11" bestFit="1" customWidth="1"/>
    <col min="7" max="7" width="10.5" bestFit="1" customWidth="1"/>
    <col min="8" max="8" width="12.5" bestFit="1" customWidth="1"/>
    <col min="9" max="9" width="10.5" bestFit="1" customWidth="1"/>
  </cols>
  <sheetData>
    <row r="1" spans="1:16" ht="30.75" customHeight="1" x14ac:dyDescent="0.2">
      <c r="A1" s="111" t="s">
        <v>75</v>
      </c>
      <c r="B1" s="111"/>
      <c r="C1" s="111"/>
      <c r="D1" s="111"/>
      <c r="E1" s="111"/>
      <c r="F1" s="111"/>
      <c r="G1" s="111"/>
      <c r="H1" s="111"/>
      <c r="I1" s="111"/>
      <c r="J1" s="13"/>
      <c r="K1" s="13"/>
      <c r="L1" s="13"/>
      <c r="M1" s="13"/>
      <c r="N1" s="13"/>
      <c r="O1" s="13"/>
      <c r="P1" s="13"/>
    </row>
    <row r="2" spans="1:16" ht="9.7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</row>
    <row r="3" spans="1:16" ht="4.5" hidden="1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</row>
    <row r="4" spans="1:16" hidden="1" x14ac:dyDescent="0.2">
      <c r="A4" s="112"/>
      <c r="B4" s="112"/>
      <c r="C4" s="112"/>
      <c r="D4" s="112"/>
      <c r="E4" s="112"/>
      <c r="F4" s="112"/>
      <c r="G4" s="112"/>
      <c r="H4" s="112"/>
      <c r="I4" s="112"/>
    </row>
    <row r="5" spans="1:16" x14ac:dyDescent="0.2">
      <c r="A5" s="1" t="s">
        <v>0</v>
      </c>
      <c r="B5" s="121" t="s">
        <v>7</v>
      </c>
      <c r="C5" s="122"/>
      <c r="D5" s="121" t="s">
        <v>8</v>
      </c>
      <c r="E5" s="122"/>
      <c r="F5" s="121" t="s">
        <v>9</v>
      </c>
      <c r="G5" s="122"/>
      <c r="H5" s="121" t="s">
        <v>17</v>
      </c>
      <c r="I5" s="122"/>
    </row>
    <row r="6" spans="1:16" ht="36" x14ac:dyDescent="0.2">
      <c r="A6" s="2" t="s">
        <v>1</v>
      </c>
      <c r="B6" s="117" t="s">
        <v>2</v>
      </c>
      <c r="C6" s="118"/>
      <c r="D6" s="119" t="s">
        <v>11</v>
      </c>
      <c r="E6" s="120"/>
      <c r="F6" s="119" t="s">
        <v>12</v>
      </c>
      <c r="G6" s="120"/>
      <c r="H6" s="119" t="s">
        <v>10</v>
      </c>
      <c r="I6" s="120"/>
    </row>
    <row r="7" spans="1:16" ht="31.5" customHeight="1" x14ac:dyDescent="0.2">
      <c r="A7" s="2" t="s">
        <v>13</v>
      </c>
      <c r="B7" s="113">
        <v>0</v>
      </c>
      <c r="C7" s="114"/>
      <c r="D7" s="115" t="s">
        <v>14</v>
      </c>
      <c r="E7" s="116"/>
      <c r="F7" s="115" t="s">
        <v>15</v>
      </c>
      <c r="G7" s="116"/>
      <c r="H7" s="115" t="s">
        <v>16</v>
      </c>
      <c r="I7" s="116"/>
    </row>
    <row r="8" spans="1:16" ht="24" x14ac:dyDescent="0.2">
      <c r="A8" s="3" t="s">
        <v>3</v>
      </c>
      <c r="B8" s="4" t="s">
        <v>4</v>
      </c>
      <c r="C8" s="4" t="s">
        <v>5</v>
      </c>
      <c r="D8" s="4" t="s">
        <v>4</v>
      </c>
      <c r="E8" s="4" t="s">
        <v>5</v>
      </c>
      <c r="F8" s="4" t="s">
        <v>4</v>
      </c>
      <c r="G8" s="4" t="s">
        <v>5</v>
      </c>
      <c r="H8" s="4" t="s">
        <v>4</v>
      </c>
      <c r="I8" s="4"/>
    </row>
    <row r="9" spans="1:16" x14ac:dyDescent="0.2">
      <c r="A9" s="7">
        <v>1</v>
      </c>
      <c r="B9" s="8">
        <v>0</v>
      </c>
      <c r="C9" s="9">
        <v>14580</v>
      </c>
      <c r="D9" s="9">
        <f>C9+1</f>
        <v>14581</v>
      </c>
      <c r="E9" s="9">
        <f>C9*2</f>
        <v>29160</v>
      </c>
      <c r="F9" s="9">
        <f>E9+1</f>
        <v>29161</v>
      </c>
      <c r="G9" s="9">
        <f>C9*3</f>
        <v>43740</v>
      </c>
      <c r="H9" s="9">
        <f>(C9*3)+1</f>
        <v>43741</v>
      </c>
      <c r="I9" s="9"/>
    </row>
    <row r="10" spans="1:16" x14ac:dyDescent="0.2">
      <c r="A10" s="7">
        <v>2</v>
      </c>
      <c r="B10" s="8">
        <v>0</v>
      </c>
      <c r="C10" s="9">
        <f>C9+$B$17</f>
        <v>19720</v>
      </c>
      <c r="D10" s="9">
        <f t="shared" ref="D10:D16" si="0">C10+1</f>
        <v>19721</v>
      </c>
      <c r="E10" s="9">
        <f t="shared" ref="E10:E16" si="1">C10*2</f>
        <v>39440</v>
      </c>
      <c r="F10" s="9">
        <f t="shared" ref="F10:F16" si="2">E10+1</f>
        <v>39441</v>
      </c>
      <c r="G10" s="9">
        <f t="shared" ref="G10:G16" si="3">C10*3</f>
        <v>59160</v>
      </c>
      <c r="H10" s="9">
        <f t="shared" ref="H10:H16" si="4">(C10*3)+1</f>
        <v>59161</v>
      </c>
      <c r="I10" s="9"/>
    </row>
    <row r="11" spans="1:16" x14ac:dyDescent="0.2">
      <c r="A11" s="7">
        <v>3</v>
      </c>
      <c r="B11" s="8">
        <v>0</v>
      </c>
      <c r="C11" s="9">
        <f t="shared" ref="C11:C16" si="5">C10+$B$17</f>
        <v>24860</v>
      </c>
      <c r="D11" s="9">
        <f t="shared" si="0"/>
        <v>24861</v>
      </c>
      <c r="E11" s="9">
        <f t="shared" si="1"/>
        <v>49720</v>
      </c>
      <c r="F11" s="9">
        <f t="shared" si="2"/>
        <v>49721</v>
      </c>
      <c r="G11" s="9">
        <f t="shared" si="3"/>
        <v>74580</v>
      </c>
      <c r="H11" s="9">
        <f t="shared" si="4"/>
        <v>74581</v>
      </c>
      <c r="I11" s="9"/>
    </row>
    <row r="12" spans="1:16" x14ac:dyDescent="0.2">
      <c r="A12" s="7">
        <v>4</v>
      </c>
      <c r="B12" s="8">
        <v>0</v>
      </c>
      <c r="C12" s="9">
        <f t="shared" si="5"/>
        <v>30000</v>
      </c>
      <c r="D12" s="9">
        <f t="shared" si="0"/>
        <v>30001</v>
      </c>
      <c r="E12" s="9">
        <f t="shared" si="1"/>
        <v>60000</v>
      </c>
      <c r="F12" s="9">
        <f t="shared" si="2"/>
        <v>60001</v>
      </c>
      <c r="G12" s="9">
        <f t="shared" si="3"/>
        <v>90000</v>
      </c>
      <c r="H12" s="9">
        <f t="shared" si="4"/>
        <v>90001</v>
      </c>
      <c r="I12" s="9"/>
    </row>
    <row r="13" spans="1:16" x14ac:dyDescent="0.2">
      <c r="A13" s="7">
        <v>5</v>
      </c>
      <c r="B13" s="8">
        <v>0</v>
      </c>
      <c r="C13" s="9">
        <f t="shared" si="5"/>
        <v>35140</v>
      </c>
      <c r="D13" s="9">
        <f t="shared" si="0"/>
        <v>35141</v>
      </c>
      <c r="E13" s="9">
        <f t="shared" si="1"/>
        <v>70280</v>
      </c>
      <c r="F13" s="9">
        <f t="shared" si="2"/>
        <v>70281</v>
      </c>
      <c r="G13" s="9">
        <f t="shared" si="3"/>
        <v>105420</v>
      </c>
      <c r="H13" s="9">
        <f t="shared" si="4"/>
        <v>105421</v>
      </c>
      <c r="I13" s="9"/>
    </row>
    <row r="14" spans="1:16" x14ac:dyDescent="0.2">
      <c r="A14" s="7">
        <v>6</v>
      </c>
      <c r="B14" s="8">
        <v>0</v>
      </c>
      <c r="C14" s="9">
        <f t="shared" si="5"/>
        <v>40280</v>
      </c>
      <c r="D14" s="9">
        <f t="shared" si="0"/>
        <v>40281</v>
      </c>
      <c r="E14" s="9">
        <f t="shared" si="1"/>
        <v>80560</v>
      </c>
      <c r="F14" s="9">
        <f t="shared" si="2"/>
        <v>80561</v>
      </c>
      <c r="G14" s="9">
        <f t="shared" si="3"/>
        <v>120840</v>
      </c>
      <c r="H14" s="9">
        <f t="shared" si="4"/>
        <v>120841</v>
      </c>
      <c r="I14" s="9"/>
    </row>
    <row r="15" spans="1:16" x14ac:dyDescent="0.2">
      <c r="A15" s="7">
        <v>7</v>
      </c>
      <c r="B15" s="8">
        <v>0</v>
      </c>
      <c r="C15" s="9">
        <f t="shared" si="5"/>
        <v>45420</v>
      </c>
      <c r="D15" s="9">
        <f t="shared" si="0"/>
        <v>45421</v>
      </c>
      <c r="E15" s="9">
        <f t="shared" si="1"/>
        <v>90840</v>
      </c>
      <c r="F15" s="9">
        <f t="shared" si="2"/>
        <v>90841</v>
      </c>
      <c r="G15" s="9">
        <f t="shared" si="3"/>
        <v>136260</v>
      </c>
      <c r="H15" s="9">
        <f t="shared" si="4"/>
        <v>136261</v>
      </c>
      <c r="I15" s="9"/>
    </row>
    <row r="16" spans="1:16" x14ac:dyDescent="0.2">
      <c r="A16" s="7">
        <v>8</v>
      </c>
      <c r="B16" s="8">
        <v>0</v>
      </c>
      <c r="C16" s="9">
        <f t="shared" si="5"/>
        <v>50560</v>
      </c>
      <c r="D16" s="9">
        <f t="shared" si="0"/>
        <v>50561</v>
      </c>
      <c r="E16" s="9">
        <f t="shared" si="1"/>
        <v>101120</v>
      </c>
      <c r="F16" s="9">
        <f t="shared" si="2"/>
        <v>101121</v>
      </c>
      <c r="G16" s="9">
        <f t="shared" si="3"/>
        <v>151680</v>
      </c>
      <c r="H16" s="9">
        <f t="shared" si="4"/>
        <v>151681</v>
      </c>
      <c r="I16" s="9"/>
    </row>
    <row r="17" spans="1:9" ht="48" x14ac:dyDescent="0.2">
      <c r="A17" s="10" t="s">
        <v>6</v>
      </c>
      <c r="B17" s="95">
        <v>5140</v>
      </c>
      <c r="C17" s="96"/>
      <c r="D17" s="95"/>
      <c r="E17" s="96"/>
      <c r="F17" s="95"/>
      <c r="G17" s="96"/>
      <c r="H17" s="95"/>
      <c r="I17" s="96"/>
    </row>
    <row r="20" spans="1:9" x14ac:dyDescent="0.2">
      <c r="B20" s="18" t="s">
        <v>19</v>
      </c>
      <c r="C20" s="18">
        <v>1</v>
      </c>
      <c r="D20" s="18" t="s">
        <v>19</v>
      </c>
      <c r="E20" s="18">
        <v>2</v>
      </c>
      <c r="F20" s="18" t="s">
        <v>19</v>
      </c>
      <c r="G20" s="18">
        <v>3</v>
      </c>
      <c r="H20" s="18" t="s">
        <v>19</v>
      </c>
      <c r="I20" s="18">
        <v>4</v>
      </c>
    </row>
    <row r="21" spans="1:9" x14ac:dyDescent="0.2">
      <c r="B21" s="20" t="s">
        <v>7</v>
      </c>
      <c r="C21" s="20"/>
      <c r="D21" s="20" t="s">
        <v>8</v>
      </c>
      <c r="E21" s="20"/>
      <c r="F21" s="20" t="s">
        <v>9</v>
      </c>
      <c r="G21" s="20"/>
      <c r="H21" s="20" t="s">
        <v>17</v>
      </c>
      <c r="I21" s="20"/>
    </row>
    <row r="22" spans="1:9" x14ac:dyDescent="0.2">
      <c r="B22" s="20" t="s">
        <v>26</v>
      </c>
      <c r="C22" s="20">
        <v>1</v>
      </c>
      <c r="D22" s="20" t="s">
        <v>26</v>
      </c>
      <c r="E22" s="20">
        <v>1</v>
      </c>
      <c r="F22" s="20" t="s">
        <v>26</v>
      </c>
      <c r="G22" s="20">
        <v>1</v>
      </c>
      <c r="H22" s="20" t="s">
        <v>27</v>
      </c>
      <c r="I22" s="20">
        <v>1</v>
      </c>
    </row>
    <row r="23" spans="1:9" ht="25.5" x14ac:dyDescent="0.2">
      <c r="B23" s="15" t="s">
        <v>25</v>
      </c>
      <c r="C23" s="16">
        <v>0</v>
      </c>
      <c r="D23" s="15" t="s">
        <v>20</v>
      </c>
      <c r="E23" s="16">
        <v>0.05</v>
      </c>
      <c r="F23" s="15" t="s">
        <v>28</v>
      </c>
      <c r="G23" s="16">
        <v>7.0000000000000007E-2</v>
      </c>
      <c r="H23" s="15" t="s">
        <v>29</v>
      </c>
      <c r="I23" s="16">
        <v>0.1</v>
      </c>
    </row>
    <row r="24" spans="1:9" x14ac:dyDescent="0.2">
      <c r="B24" s="14" t="s">
        <v>23</v>
      </c>
      <c r="C24" s="19">
        <v>12760</v>
      </c>
      <c r="D24" s="14" t="s">
        <v>21</v>
      </c>
      <c r="E24" s="19">
        <v>25520</v>
      </c>
      <c r="F24" s="14" t="s">
        <v>21</v>
      </c>
      <c r="G24" s="19">
        <v>38280</v>
      </c>
      <c r="H24" s="14" t="s">
        <v>21</v>
      </c>
      <c r="I24" s="19">
        <v>43741</v>
      </c>
    </row>
    <row r="25" spans="1:9" ht="51" x14ac:dyDescent="0.2">
      <c r="B25" s="15" t="s">
        <v>24</v>
      </c>
      <c r="C25" s="19">
        <f>C24*C23</f>
        <v>0</v>
      </c>
      <c r="D25" s="15" t="s">
        <v>22</v>
      </c>
      <c r="E25" s="19">
        <f>E24*E23</f>
        <v>1276</v>
      </c>
      <c r="F25" s="15" t="s">
        <v>22</v>
      </c>
      <c r="G25" s="19">
        <f>G24*G23</f>
        <v>2679.6000000000004</v>
      </c>
      <c r="H25" s="15" t="s">
        <v>22</v>
      </c>
      <c r="I25" s="19">
        <f>I24*I23</f>
        <v>4374.1000000000004</v>
      </c>
    </row>
  </sheetData>
  <mergeCells count="17">
    <mergeCell ref="H17:I17"/>
    <mergeCell ref="A1:I4"/>
    <mergeCell ref="B17:C17"/>
    <mergeCell ref="D17:E17"/>
    <mergeCell ref="F17:G17"/>
    <mergeCell ref="B7:C7"/>
    <mergeCell ref="D7:E7"/>
    <mergeCell ref="F7:G7"/>
    <mergeCell ref="B6:C6"/>
    <mergeCell ref="D6:E6"/>
    <mergeCell ref="F6:G6"/>
    <mergeCell ref="B5:C5"/>
    <mergeCell ref="D5:E5"/>
    <mergeCell ref="F5:G5"/>
    <mergeCell ref="H5:I5"/>
    <mergeCell ref="H6:I6"/>
    <mergeCell ref="H7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2594-7456-480F-9142-DC29397FC06F}">
  <dimension ref="A1:P25"/>
  <sheetViews>
    <sheetView workbookViewId="0">
      <selection activeCell="B17" sqref="B17:C17"/>
    </sheetView>
  </sheetViews>
  <sheetFormatPr defaultRowHeight="12.75" x14ac:dyDescent="0.2"/>
  <cols>
    <col min="2" max="2" width="11" customWidth="1"/>
    <col min="3" max="3" width="10.5" bestFit="1" customWidth="1"/>
    <col min="4" max="4" width="11" bestFit="1" customWidth="1"/>
    <col min="5" max="5" width="10.5" bestFit="1" customWidth="1"/>
    <col min="6" max="6" width="11.1640625" customWidth="1"/>
    <col min="7" max="7" width="10.5" bestFit="1" customWidth="1"/>
    <col min="8" max="8" width="11.83203125" customWidth="1"/>
    <col min="9" max="9" width="10.5" bestFit="1" customWidth="1"/>
  </cols>
  <sheetData>
    <row r="1" spans="1:16" ht="30.75" customHeight="1" x14ac:dyDescent="0.2">
      <c r="A1" s="111" t="s">
        <v>18</v>
      </c>
      <c r="B1" s="111"/>
      <c r="C1" s="111"/>
      <c r="D1" s="111"/>
      <c r="E1" s="111"/>
      <c r="F1" s="111"/>
      <c r="G1" s="111"/>
      <c r="H1" s="111"/>
      <c r="I1" s="111"/>
      <c r="J1" s="13"/>
      <c r="K1" s="13"/>
      <c r="L1" s="13"/>
      <c r="M1" s="13"/>
      <c r="N1" s="13"/>
      <c r="O1" s="13"/>
      <c r="P1" s="13"/>
    </row>
    <row r="2" spans="1:16" ht="9.7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</row>
    <row r="3" spans="1:16" ht="4.5" hidden="1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</row>
    <row r="4" spans="1:16" hidden="1" x14ac:dyDescent="0.2">
      <c r="A4" s="112"/>
      <c r="B4" s="112"/>
      <c r="C4" s="112"/>
      <c r="D4" s="112"/>
      <c r="E4" s="112"/>
      <c r="F4" s="112"/>
      <c r="G4" s="112"/>
      <c r="H4" s="112"/>
      <c r="I4" s="112"/>
    </row>
    <row r="5" spans="1:16" x14ac:dyDescent="0.2">
      <c r="A5" s="1" t="s">
        <v>0</v>
      </c>
      <c r="B5" s="121" t="s">
        <v>7</v>
      </c>
      <c r="C5" s="122"/>
      <c r="D5" s="121" t="s">
        <v>8</v>
      </c>
      <c r="E5" s="122"/>
      <c r="F5" s="121" t="s">
        <v>9</v>
      </c>
      <c r="G5" s="122"/>
      <c r="H5" s="121" t="s">
        <v>17</v>
      </c>
      <c r="I5" s="122"/>
    </row>
    <row r="6" spans="1:16" ht="36" x14ac:dyDescent="0.2">
      <c r="A6" s="2" t="s">
        <v>1</v>
      </c>
      <c r="B6" s="117" t="s">
        <v>2</v>
      </c>
      <c r="C6" s="118"/>
      <c r="D6" s="119" t="s">
        <v>11</v>
      </c>
      <c r="E6" s="120"/>
      <c r="F6" s="119" t="s">
        <v>12</v>
      </c>
      <c r="G6" s="120"/>
      <c r="H6" s="119" t="s">
        <v>10</v>
      </c>
      <c r="I6" s="120"/>
    </row>
    <row r="7" spans="1:16" ht="31.5" customHeight="1" x14ac:dyDescent="0.2">
      <c r="A7" s="2" t="s">
        <v>13</v>
      </c>
      <c r="B7" s="113">
        <v>0</v>
      </c>
      <c r="C7" s="114"/>
      <c r="D7" s="115" t="s">
        <v>14</v>
      </c>
      <c r="E7" s="116"/>
      <c r="F7" s="115" t="s">
        <v>15</v>
      </c>
      <c r="G7" s="116"/>
      <c r="H7" s="115" t="s">
        <v>16</v>
      </c>
      <c r="I7" s="116"/>
    </row>
    <row r="8" spans="1:16" ht="24" x14ac:dyDescent="0.2">
      <c r="A8" s="3" t="s">
        <v>3</v>
      </c>
      <c r="B8" s="4" t="s">
        <v>4</v>
      </c>
      <c r="C8" s="4" t="s">
        <v>5</v>
      </c>
      <c r="D8" s="4" t="s">
        <v>4</v>
      </c>
      <c r="E8" s="4" t="s">
        <v>5</v>
      </c>
      <c r="F8" s="4" t="s">
        <v>4</v>
      </c>
      <c r="G8" s="4" t="s">
        <v>5</v>
      </c>
      <c r="H8" s="4" t="s">
        <v>4</v>
      </c>
      <c r="I8" s="4"/>
    </row>
    <row r="9" spans="1:16" x14ac:dyDescent="0.2">
      <c r="A9" s="7">
        <v>1</v>
      </c>
      <c r="B9" s="8">
        <v>0</v>
      </c>
      <c r="C9" s="9">
        <v>12490</v>
      </c>
      <c r="D9" s="9">
        <f>C9+1</f>
        <v>12491</v>
      </c>
      <c r="E9" s="9">
        <f>C9*2</f>
        <v>24980</v>
      </c>
      <c r="F9" s="9">
        <f>E9+1</f>
        <v>24981</v>
      </c>
      <c r="G9" s="9">
        <f>C9*3</f>
        <v>37470</v>
      </c>
      <c r="H9" s="9">
        <f>(C9*3)+1</f>
        <v>37471</v>
      </c>
      <c r="I9" s="9"/>
    </row>
    <row r="10" spans="1:16" x14ac:dyDescent="0.2">
      <c r="A10" s="7">
        <v>2</v>
      </c>
      <c r="B10" s="8">
        <v>0</v>
      </c>
      <c r="C10" s="9">
        <f>C9+4480</f>
        <v>16970</v>
      </c>
      <c r="D10" s="9">
        <f t="shared" ref="D10:D16" si="0">C10+1</f>
        <v>16971</v>
      </c>
      <c r="E10" s="9">
        <f t="shared" ref="E10:E16" si="1">C10*2</f>
        <v>33940</v>
      </c>
      <c r="F10" s="9">
        <f t="shared" ref="F10:F16" si="2">E10+1</f>
        <v>33941</v>
      </c>
      <c r="G10" s="9">
        <f t="shared" ref="G10:G16" si="3">C10*3</f>
        <v>50910</v>
      </c>
      <c r="H10" s="9">
        <f t="shared" ref="H10:H16" si="4">(C10*3)+1</f>
        <v>50911</v>
      </c>
      <c r="I10" s="9"/>
    </row>
    <row r="11" spans="1:16" x14ac:dyDescent="0.2">
      <c r="A11" s="7">
        <v>3</v>
      </c>
      <c r="B11" s="8">
        <v>0</v>
      </c>
      <c r="C11" s="9">
        <f>C10+4420</f>
        <v>21390</v>
      </c>
      <c r="D11" s="9">
        <f t="shared" si="0"/>
        <v>21391</v>
      </c>
      <c r="E11" s="9">
        <f t="shared" si="1"/>
        <v>42780</v>
      </c>
      <c r="F11" s="9">
        <f t="shared" si="2"/>
        <v>42781</v>
      </c>
      <c r="G11" s="9">
        <f t="shared" si="3"/>
        <v>64170</v>
      </c>
      <c r="H11" s="9">
        <f t="shared" si="4"/>
        <v>64171</v>
      </c>
      <c r="I11" s="9"/>
    </row>
    <row r="12" spans="1:16" x14ac:dyDescent="0.2">
      <c r="A12" s="7">
        <v>4</v>
      </c>
      <c r="B12" s="8">
        <v>0</v>
      </c>
      <c r="C12" s="9">
        <f t="shared" ref="C12:C16" si="5">C11+4480</f>
        <v>25870</v>
      </c>
      <c r="D12" s="9">
        <f t="shared" si="0"/>
        <v>25871</v>
      </c>
      <c r="E12" s="9">
        <f t="shared" si="1"/>
        <v>51740</v>
      </c>
      <c r="F12" s="9">
        <f t="shared" si="2"/>
        <v>51741</v>
      </c>
      <c r="G12" s="9">
        <f t="shared" si="3"/>
        <v>77610</v>
      </c>
      <c r="H12" s="9">
        <f t="shared" si="4"/>
        <v>77611</v>
      </c>
      <c r="I12" s="9"/>
    </row>
    <row r="13" spans="1:16" x14ac:dyDescent="0.2">
      <c r="A13" s="7">
        <v>5</v>
      </c>
      <c r="B13" s="8">
        <v>0</v>
      </c>
      <c r="C13" s="9">
        <f t="shared" si="5"/>
        <v>30350</v>
      </c>
      <c r="D13" s="9">
        <f t="shared" si="0"/>
        <v>30351</v>
      </c>
      <c r="E13" s="9">
        <f t="shared" si="1"/>
        <v>60700</v>
      </c>
      <c r="F13" s="9">
        <f t="shared" si="2"/>
        <v>60701</v>
      </c>
      <c r="G13" s="9">
        <f t="shared" si="3"/>
        <v>91050</v>
      </c>
      <c r="H13" s="9">
        <f t="shared" si="4"/>
        <v>91051</v>
      </c>
      <c r="I13" s="9"/>
    </row>
    <row r="14" spans="1:16" x14ac:dyDescent="0.2">
      <c r="A14" s="7">
        <v>6</v>
      </c>
      <c r="B14" s="8">
        <v>0</v>
      </c>
      <c r="C14" s="9">
        <f t="shared" si="5"/>
        <v>34830</v>
      </c>
      <c r="D14" s="9">
        <f t="shared" si="0"/>
        <v>34831</v>
      </c>
      <c r="E14" s="9">
        <f t="shared" si="1"/>
        <v>69660</v>
      </c>
      <c r="F14" s="9">
        <f t="shared" si="2"/>
        <v>69661</v>
      </c>
      <c r="G14" s="9">
        <f t="shared" si="3"/>
        <v>104490</v>
      </c>
      <c r="H14" s="9">
        <f t="shared" si="4"/>
        <v>104491</v>
      </c>
      <c r="I14" s="9"/>
    </row>
    <row r="15" spans="1:16" x14ac:dyDescent="0.2">
      <c r="A15" s="7">
        <v>7</v>
      </c>
      <c r="B15" s="8">
        <v>0</v>
      </c>
      <c r="C15" s="9">
        <f t="shared" si="5"/>
        <v>39310</v>
      </c>
      <c r="D15" s="9">
        <f t="shared" si="0"/>
        <v>39311</v>
      </c>
      <c r="E15" s="9">
        <f t="shared" si="1"/>
        <v>78620</v>
      </c>
      <c r="F15" s="9">
        <f t="shared" si="2"/>
        <v>78621</v>
      </c>
      <c r="G15" s="9">
        <f t="shared" si="3"/>
        <v>117930</v>
      </c>
      <c r="H15" s="9">
        <f t="shared" si="4"/>
        <v>117931</v>
      </c>
      <c r="I15" s="9"/>
    </row>
    <row r="16" spans="1:16" x14ac:dyDescent="0.2">
      <c r="A16" s="7">
        <v>8</v>
      </c>
      <c r="B16" s="8">
        <v>0</v>
      </c>
      <c r="C16" s="9">
        <f t="shared" si="5"/>
        <v>43790</v>
      </c>
      <c r="D16" s="9">
        <f t="shared" si="0"/>
        <v>43791</v>
      </c>
      <c r="E16" s="9">
        <f t="shared" si="1"/>
        <v>87580</v>
      </c>
      <c r="F16" s="9">
        <f t="shared" si="2"/>
        <v>87581</v>
      </c>
      <c r="G16" s="9">
        <f t="shared" si="3"/>
        <v>131370</v>
      </c>
      <c r="H16" s="9">
        <f t="shared" si="4"/>
        <v>131371</v>
      </c>
      <c r="I16" s="9"/>
    </row>
    <row r="17" spans="1:9" ht="48" x14ac:dyDescent="0.2">
      <c r="A17" s="10" t="s">
        <v>6</v>
      </c>
      <c r="B17" s="95">
        <v>4420</v>
      </c>
      <c r="C17" s="96"/>
      <c r="D17" s="95"/>
      <c r="E17" s="96"/>
      <c r="F17" s="95"/>
      <c r="G17" s="96"/>
      <c r="H17" s="95"/>
      <c r="I17" s="96"/>
    </row>
    <row r="20" spans="1:9" x14ac:dyDescent="0.2">
      <c r="B20" s="18" t="s">
        <v>19</v>
      </c>
      <c r="C20" s="18">
        <v>1</v>
      </c>
      <c r="D20" s="18" t="s">
        <v>19</v>
      </c>
      <c r="E20" s="18">
        <v>2</v>
      </c>
      <c r="F20" s="18" t="s">
        <v>19</v>
      </c>
      <c r="G20" s="18">
        <v>3</v>
      </c>
      <c r="H20" s="18" t="s">
        <v>19</v>
      </c>
      <c r="I20" s="18">
        <v>4</v>
      </c>
    </row>
    <row r="21" spans="1:9" x14ac:dyDescent="0.2">
      <c r="B21" s="17" t="s">
        <v>7</v>
      </c>
      <c r="C21" s="17"/>
      <c r="D21" s="17" t="s">
        <v>8</v>
      </c>
      <c r="E21" s="17"/>
      <c r="F21" s="17" t="s">
        <v>9</v>
      </c>
      <c r="G21" s="17"/>
      <c r="H21" s="17" t="s">
        <v>17</v>
      </c>
      <c r="I21" s="17"/>
    </row>
    <row r="22" spans="1:9" x14ac:dyDescent="0.2">
      <c r="B22" s="17" t="s">
        <v>26</v>
      </c>
      <c r="C22" s="17">
        <v>1</v>
      </c>
      <c r="D22" s="17" t="s">
        <v>26</v>
      </c>
      <c r="E22" s="17">
        <v>1</v>
      </c>
      <c r="F22" s="17" t="s">
        <v>26</v>
      </c>
      <c r="G22" s="17">
        <v>1</v>
      </c>
      <c r="H22" s="17" t="s">
        <v>27</v>
      </c>
      <c r="I22" s="17">
        <v>1</v>
      </c>
    </row>
    <row r="23" spans="1:9" ht="25.5" x14ac:dyDescent="0.2">
      <c r="B23" s="15" t="s">
        <v>25</v>
      </c>
      <c r="C23" s="16">
        <v>0</v>
      </c>
      <c r="D23" s="15" t="s">
        <v>20</v>
      </c>
      <c r="E23" s="16">
        <v>0.05</v>
      </c>
      <c r="F23" s="15" t="s">
        <v>28</v>
      </c>
      <c r="G23" s="16">
        <v>7.0000000000000007E-2</v>
      </c>
      <c r="H23" s="15" t="s">
        <v>30</v>
      </c>
      <c r="I23" s="16">
        <v>0.1</v>
      </c>
    </row>
    <row r="24" spans="1:9" x14ac:dyDescent="0.2">
      <c r="B24" s="14" t="s">
        <v>23</v>
      </c>
      <c r="C24" s="19">
        <v>12490</v>
      </c>
      <c r="D24" s="14" t="s">
        <v>21</v>
      </c>
      <c r="E24" s="19">
        <v>24980</v>
      </c>
      <c r="F24" s="14" t="s">
        <v>21</v>
      </c>
      <c r="G24" s="19">
        <v>37470</v>
      </c>
      <c r="H24" s="14" t="s">
        <v>21</v>
      </c>
      <c r="I24" s="19">
        <v>37471</v>
      </c>
    </row>
    <row r="25" spans="1:9" ht="51" x14ac:dyDescent="0.2">
      <c r="B25" s="15" t="s">
        <v>24</v>
      </c>
      <c r="C25" s="19">
        <f>C24*C23</f>
        <v>0</v>
      </c>
      <c r="D25" s="15" t="s">
        <v>22</v>
      </c>
      <c r="E25" s="19">
        <f>E24*E23</f>
        <v>1249</v>
      </c>
      <c r="F25" s="15" t="s">
        <v>22</v>
      </c>
      <c r="G25" s="19">
        <f>G24*G23</f>
        <v>2622.9</v>
      </c>
      <c r="H25" s="15" t="s">
        <v>22</v>
      </c>
      <c r="I25" s="19">
        <f>I24*I23</f>
        <v>3747.1000000000004</v>
      </c>
    </row>
  </sheetData>
  <mergeCells count="17">
    <mergeCell ref="B6:C6"/>
    <mergeCell ref="D6:E6"/>
    <mergeCell ref="F6:G6"/>
    <mergeCell ref="H6:I6"/>
    <mergeCell ref="A1:I4"/>
    <mergeCell ref="B5:C5"/>
    <mergeCell ref="D5:E5"/>
    <mergeCell ref="F5:G5"/>
    <mergeCell ref="H5:I5"/>
    <mergeCell ref="B7:C7"/>
    <mergeCell ref="D7:E7"/>
    <mergeCell ref="F7:G7"/>
    <mergeCell ref="H7:I7"/>
    <mergeCell ref="B17:C17"/>
    <mergeCell ref="D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DA89-B379-491C-9029-3FBA073C1DF8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 Dental Sliding fee </vt:lpstr>
      <vt:lpstr>2023 Medical Sliding fee</vt:lpstr>
      <vt:lpstr>Ryan White Cap</vt:lpstr>
      <vt:lpstr>Ryan White Cap (2)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Finance Committee Agenda</dc:title>
  <dc:creator>CNCF02892</dc:creator>
  <cp:lastModifiedBy>Leonela Luna</cp:lastModifiedBy>
  <cp:lastPrinted>2022-12-20T22:08:29Z</cp:lastPrinted>
  <dcterms:created xsi:type="dcterms:W3CDTF">2019-11-20T15:27:38Z</dcterms:created>
  <dcterms:modified xsi:type="dcterms:W3CDTF">2023-03-01T15:50:45Z</dcterms:modified>
</cp:coreProperties>
</file>